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 firstSheet="5" activeTab="12"/>
  </bookViews>
  <sheets>
    <sheet name="мл1" sheetId="45" r:id="rId1"/>
    <sheet name="финалпони" sheetId="40" r:id="rId2"/>
    <sheet name="финалнцве" sheetId="41" r:id="rId3"/>
    <sheet name="ППДА" sheetId="24" r:id="rId4"/>
    <sheet name="КП" sheetId="44" r:id="rId5"/>
    <sheet name="ППАППВ" sheetId="17" r:id="rId6"/>
    <sheet name="ППЮ" sheetId="35" r:id="rId7"/>
    <sheet name="КПЮ" sheetId="46" r:id="rId8"/>
    <sheet name="МП" sheetId="42" r:id="rId9"/>
    <sheet name="АБСпони" sheetId="21" r:id="rId10"/>
    <sheet name="Тест посадка" sheetId="16" r:id="rId11"/>
    <sheet name="Ман.езд.1.2" sheetId="18" r:id="rId12"/>
    <sheet name="Ман.езд.1.3" sheetId="43" r:id="rId13"/>
  </sheets>
  <definedNames>
    <definedName name="_xlnm.Print_Area" localSheetId="9">АБСпони!$A$2:$G$28</definedName>
    <definedName name="_xlnm.Print_Area" localSheetId="7">КПЮ!$A$1:$S$14</definedName>
    <definedName name="_xlnm.Print_Area" localSheetId="11">Ман.езд.1.2!$A$1:$R$28</definedName>
    <definedName name="_xlnm.Print_Area" localSheetId="12">Ман.езд.1.3!$A$1:$R$22</definedName>
    <definedName name="_xlnm.Print_Area" localSheetId="0">мл1!$A$1:$M$13</definedName>
    <definedName name="_xlnm.Print_Area" localSheetId="8">МП!$A$1:$S$12</definedName>
    <definedName name="_xlnm.Print_Area" localSheetId="6">ППЮ!$A$1:$S$18</definedName>
    <definedName name="_xlnm.Print_Area" localSheetId="2">финалнцве!$A$2:$I$24</definedName>
    <definedName name="_xlnm.Print_Area" localSheetId="1">финалпони!$A$2:$I$25</definedName>
  </definedNames>
  <calcPr calcId="152511"/>
</workbook>
</file>

<file path=xl/calcChain.xml><?xml version="1.0" encoding="utf-8"?>
<calcChain xmlns="http://schemas.openxmlformats.org/spreadsheetml/2006/main">
  <c r="G10" i="46" l="1"/>
  <c r="G11" i="46"/>
  <c r="J11" i="46"/>
  <c r="J10" i="46"/>
  <c r="M10" i="46"/>
  <c r="M11" i="46"/>
  <c r="M9" i="46"/>
  <c r="N9" i="46" s="1"/>
  <c r="J9" i="46"/>
  <c r="G9" i="46"/>
  <c r="K16" i="17"/>
  <c r="Q10" i="46"/>
  <c r="Q11" i="46"/>
  <c r="Q9" i="46"/>
  <c r="L10" i="45"/>
  <c r="M10" i="45" s="1"/>
  <c r="N11" i="46" l="1"/>
  <c r="H9" i="46"/>
  <c r="H10" i="46"/>
  <c r="R10" i="46"/>
  <c r="N10" i="46"/>
  <c r="R9" i="46"/>
  <c r="R11" i="46"/>
  <c r="K11" i="46"/>
  <c r="H11" i="46"/>
  <c r="K10" i="46"/>
  <c r="K9" i="46"/>
  <c r="I22" i="40"/>
  <c r="G16" i="44"/>
  <c r="I21" i="40"/>
  <c r="I8" i="41"/>
  <c r="A9" i="46" l="1"/>
  <c r="A11" i="46"/>
  <c r="A10" i="46"/>
  <c r="G12" i="44"/>
  <c r="G13" i="44"/>
  <c r="H13" i="44" s="1"/>
  <c r="G10" i="44"/>
  <c r="G11" i="44"/>
  <c r="G14" i="44"/>
  <c r="H12" i="44"/>
  <c r="N16" i="44"/>
  <c r="J16" i="44"/>
  <c r="N11" i="44"/>
  <c r="J11" i="44"/>
  <c r="N10" i="44"/>
  <c r="J10" i="44"/>
  <c r="N13" i="44"/>
  <c r="J13" i="44"/>
  <c r="N12" i="44"/>
  <c r="J12" i="44"/>
  <c r="N14" i="44"/>
  <c r="J14" i="44"/>
  <c r="K14" i="44" s="1"/>
  <c r="I15" i="40"/>
  <c r="I8" i="40"/>
  <c r="G17" i="43"/>
  <c r="J17" i="43"/>
  <c r="M17" i="43"/>
  <c r="G19" i="43"/>
  <c r="J19" i="43"/>
  <c r="M19" i="43"/>
  <c r="M18" i="43"/>
  <c r="N18" i="43" s="1"/>
  <c r="J18" i="43"/>
  <c r="G18" i="43"/>
  <c r="G10" i="43"/>
  <c r="J10" i="43"/>
  <c r="M10" i="43"/>
  <c r="Q10" i="43"/>
  <c r="G11" i="43"/>
  <c r="J11" i="43"/>
  <c r="M11" i="43"/>
  <c r="Q11" i="43"/>
  <c r="G14" i="43"/>
  <c r="J14" i="43"/>
  <c r="M14" i="43"/>
  <c r="Q14" i="43"/>
  <c r="G15" i="43"/>
  <c r="J15" i="43"/>
  <c r="M15" i="43"/>
  <c r="Q15" i="43"/>
  <c r="G12" i="43"/>
  <c r="J12" i="43"/>
  <c r="M12" i="43"/>
  <c r="Q12" i="43"/>
  <c r="G13" i="43"/>
  <c r="H13" i="43" s="1"/>
  <c r="J13" i="43"/>
  <c r="M13" i="43"/>
  <c r="Q13" i="43"/>
  <c r="M9" i="43"/>
  <c r="J9" i="43"/>
  <c r="G9" i="43"/>
  <c r="Q19" i="43"/>
  <c r="Q17" i="43"/>
  <c r="Q18" i="43"/>
  <c r="Q9" i="43"/>
  <c r="H14" i="44" l="1"/>
  <c r="H11" i="44"/>
  <c r="K11" i="44"/>
  <c r="H10" i="44"/>
  <c r="K13" i="44"/>
  <c r="K10" i="44"/>
  <c r="K12" i="44"/>
  <c r="O11" i="44"/>
  <c r="O10" i="44"/>
  <c r="O16" i="44"/>
  <c r="O12" i="44"/>
  <c r="O14" i="44"/>
  <c r="O13" i="44"/>
  <c r="R11" i="43"/>
  <c r="K17" i="43"/>
  <c r="R13" i="43"/>
  <c r="N17" i="43"/>
  <c r="H19" i="43"/>
  <c r="N12" i="43"/>
  <c r="K15" i="43"/>
  <c r="R17" i="43"/>
  <c r="H9" i="43"/>
  <c r="N19" i="43"/>
  <c r="H17" i="43"/>
  <c r="R15" i="43"/>
  <c r="K11" i="43"/>
  <c r="K13" i="43"/>
  <c r="K19" i="43"/>
  <c r="H18" i="43"/>
  <c r="N14" i="43"/>
  <c r="N10" i="43"/>
  <c r="K12" i="43"/>
  <c r="H15" i="43"/>
  <c r="K14" i="43"/>
  <c r="H11" i="43"/>
  <c r="K10" i="43"/>
  <c r="N13" i="43"/>
  <c r="R12" i="43"/>
  <c r="N15" i="43"/>
  <c r="R14" i="43"/>
  <c r="N11" i="43"/>
  <c r="R10" i="43"/>
  <c r="N9" i="43"/>
  <c r="H12" i="43"/>
  <c r="H14" i="43"/>
  <c r="H10" i="43"/>
  <c r="R9" i="43"/>
  <c r="K9" i="43"/>
  <c r="R19" i="43"/>
  <c r="K18" i="43"/>
  <c r="R18" i="43"/>
  <c r="G9" i="42"/>
  <c r="J9" i="42"/>
  <c r="M9" i="42"/>
  <c r="G25" i="21"/>
  <c r="A13" i="44" l="1"/>
  <c r="A10" i="44"/>
  <c r="A12" i="44"/>
  <c r="A11" i="44"/>
  <c r="A14" i="44"/>
  <c r="A13" i="43"/>
  <c r="A19" i="43"/>
  <c r="A12" i="43"/>
  <c r="A10" i="43"/>
  <c r="A9" i="43"/>
  <c r="A11" i="43"/>
  <c r="A17" i="43"/>
  <c r="A18" i="43"/>
  <c r="A15" i="43"/>
  <c r="A14" i="43"/>
  <c r="Q9" i="42"/>
  <c r="N9" i="42"/>
  <c r="K9" i="42"/>
  <c r="R9" i="42"/>
  <c r="A9" i="42" s="1"/>
  <c r="G11" i="17"/>
  <c r="J11" i="17"/>
  <c r="N11" i="17"/>
  <c r="G22" i="24"/>
  <c r="J22" i="24"/>
  <c r="G23" i="24"/>
  <c r="J23" i="24"/>
  <c r="G11" i="24"/>
  <c r="J11" i="24"/>
  <c r="N11" i="24"/>
  <c r="G10" i="24"/>
  <c r="J10" i="24"/>
  <c r="N10" i="24"/>
  <c r="G16" i="24"/>
  <c r="J16" i="24"/>
  <c r="N16" i="24"/>
  <c r="G17" i="24"/>
  <c r="J17" i="24"/>
  <c r="N17" i="24"/>
  <c r="G18" i="24"/>
  <c r="J18" i="24"/>
  <c r="N18" i="24"/>
  <c r="G20" i="24"/>
  <c r="J20" i="24"/>
  <c r="N20" i="24"/>
  <c r="G13" i="24"/>
  <c r="J13" i="24"/>
  <c r="N13" i="24"/>
  <c r="G15" i="24"/>
  <c r="J15" i="24"/>
  <c r="N15" i="24"/>
  <c r="G19" i="24"/>
  <c r="J19" i="24"/>
  <c r="N19" i="24"/>
  <c r="G12" i="24"/>
  <c r="J12" i="24"/>
  <c r="N12" i="24"/>
  <c r="G12" i="21"/>
  <c r="G13" i="21"/>
  <c r="G14" i="21"/>
  <c r="G15" i="21"/>
  <c r="F16" i="16"/>
  <c r="F15" i="16"/>
  <c r="G18" i="18"/>
  <c r="J18" i="18"/>
  <c r="M18" i="18"/>
  <c r="M20" i="18"/>
  <c r="J20" i="18"/>
  <c r="G20" i="18"/>
  <c r="I21" i="41"/>
  <c r="I15" i="41"/>
  <c r="I16" i="41"/>
  <c r="I10" i="41"/>
  <c r="A8" i="41" s="1"/>
  <c r="I9" i="41"/>
  <c r="I16" i="40"/>
  <c r="I14" i="40"/>
  <c r="I9" i="40"/>
  <c r="A14" i="40" l="1"/>
  <c r="A16" i="41"/>
  <c r="H9" i="42"/>
  <c r="O11" i="17"/>
  <c r="O17" i="24"/>
  <c r="O12" i="24"/>
  <c r="O18" i="24"/>
  <c r="O10" i="24"/>
  <c r="O15" i="24"/>
  <c r="O19" i="24"/>
  <c r="O13" i="24"/>
  <c r="O20" i="24"/>
  <c r="O16" i="24"/>
  <c r="O11" i="24"/>
  <c r="A15" i="41"/>
  <c r="A9" i="41"/>
  <c r="A10" i="41"/>
  <c r="A16" i="40"/>
  <c r="A15" i="40"/>
  <c r="A8" i="40" l="1"/>
  <c r="G25" i="18"/>
  <c r="J25" i="18"/>
  <c r="M25" i="18"/>
  <c r="G23" i="18"/>
  <c r="A9" i="40" l="1"/>
  <c r="G22" i="18"/>
  <c r="H25" i="18" s="1"/>
  <c r="J22" i="18"/>
  <c r="M22" i="18"/>
  <c r="Q22" i="18"/>
  <c r="Q25" i="18"/>
  <c r="R25" i="18"/>
  <c r="G24" i="18"/>
  <c r="H24" i="18" s="1"/>
  <c r="J24" i="18"/>
  <c r="R24" i="18" s="1"/>
  <c r="M24" i="18"/>
  <c r="Q24" i="18"/>
  <c r="G19" i="18"/>
  <c r="J19" i="18"/>
  <c r="M19" i="18"/>
  <c r="Q19" i="18"/>
  <c r="G15" i="18"/>
  <c r="J15" i="18"/>
  <c r="M15" i="18"/>
  <c r="R15" i="18" s="1"/>
  <c r="Q15" i="18"/>
  <c r="G14" i="18"/>
  <c r="J14" i="18"/>
  <c r="M14" i="18"/>
  <c r="Q14" i="18"/>
  <c r="G12" i="18"/>
  <c r="J12" i="18"/>
  <c r="M12" i="18"/>
  <c r="Q12" i="18"/>
  <c r="G13" i="18"/>
  <c r="J13" i="18"/>
  <c r="M13" i="18"/>
  <c r="Q13" i="18"/>
  <c r="G16" i="18"/>
  <c r="J16" i="18"/>
  <c r="M16" i="18"/>
  <c r="Q16" i="18"/>
  <c r="Q20" i="18"/>
  <c r="Q18" i="18"/>
  <c r="R18" i="18"/>
  <c r="G9" i="18"/>
  <c r="J9" i="18"/>
  <c r="M9" i="18"/>
  <c r="Q9" i="18"/>
  <c r="R16" i="18" l="1"/>
  <c r="R12" i="18"/>
  <c r="H22" i="18"/>
  <c r="R22" i="18"/>
  <c r="R9" i="18"/>
  <c r="R19" i="18"/>
  <c r="R20" i="18"/>
  <c r="R13" i="18"/>
  <c r="R14" i="18"/>
  <c r="G24" i="21"/>
  <c r="G23" i="21"/>
  <c r="G15" i="17"/>
  <c r="G14" i="17"/>
  <c r="G16" i="17"/>
  <c r="G10" i="21"/>
  <c r="G9" i="21"/>
  <c r="G11" i="21"/>
  <c r="G14" i="24"/>
  <c r="J14" i="24"/>
  <c r="N14" i="24"/>
  <c r="N15" i="17"/>
  <c r="J15" i="17"/>
  <c r="N14" i="17"/>
  <c r="J14" i="17"/>
  <c r="N16" i="17"/>
  <c r="J16" i="17"/>
  <c r="G10" i="18"/>
  <c r="H9" i="18" s="1"/>
  <c r="K15" i="17" l="1"/>
  <c r="H10" i="24"/>
  <c r="H15" i="24"/>
  <c r="H17" i="24"/>
  <c r="H18" i="24"/>
  <c r="H19" i="24"/>
  <c r="H16" i="24"/>
  <c r="H13" i="24"/>
  <c r="H12" i="24"/>
  <c r="H11" i="24"/>
  <c r="H20" i="24"/>
  <c r="K11" i="24"/>
  <c r="K13" i="24"/>
  <c r="K19" i="24"/>
  <c r="K20" i="24"/>
  <c r="K17" i="24"/>
  <c r="K16" i="24"/>
  <c r="K15" i="24"/>
  <c r="K10" i="24"/>
  <c r="K18" i="24"/>
  <c r="K12" i="24"/>
  <c r="H14" i="17"/>
  <c r="H16" i="17"/>
  <c r="H15" i="17"/>
  <c r="K14" i="17"/>
  <c r="O14" i="17"/>
  <c r="O16" i="17"/>
  <c r="O15" i="17"/>
  <c r="O14" i="24"/>
  <c r="N23" i="24"/>
  <c r="N22" i="24"/>
  <c r="G24" i="24"/>
  <c r="J24" i="24"/>
  <c r="N24" i="24"/>
  <c r="G15" i="35"/>
  <c r="J15" i="35"/>
  <c r="M15" i="35"/>
  <c r="Q15" i="35"/>
  <c r="G12" i="35"/>
  <c r="J12" i="35"/>
  <c r="M12" i="35"/>
  <c r="Q12" i="35"/>
  <c r="G13" i="35"/>
  <c r="J13" i="35"/>
  <c r="M13" i="35"/>
  <c r="Q13" i="35"/>
  <c r="G10" i="35"/>
  <c r="J10" i="35"/>
  <c r="M10" i="35"/>
  <c r="Q10" i="35"/>
  <c r="G9" i="35"/>
  <c r="J9" i="35"/>
  <c r="M9" i="35"/>
  <c r="Q9" i="35"/>
  <c r="J10" i="18"/>
  <c r="K9" i="18" s="1"/>
  <c r="M10" i="18"/>
  <c r="N9" i="18" s="1"/>
  <c r="Q10" i="18"/>
  <c r="H23" i="24" l="1"/>
  <c r="H22" i="24"/>
  <c r="K23" i="24"/>
  <c r="K22" i="24"/>
  <c r="A16" i="17"/>
  <c r="A14" i="17"/>
  <c r="A15" i="17"/>
  <c r="R9" i="35"/>
  <c r="R10" i="35"/>
  <c r="R13" i="35"/>
  <c r="R12" i="35"/>
  <c r="R15" i="35"/>
  <c r="K24" i="24"/>
  <c r="O22" i="24"/>
  <c r="H24" i="24"/>
  <c r="O24" i="24"/>
  <c r="O23" i="24"/>
  <c r="R10" i="18"/>
  <c r="K10" i="18"/>
  <c r="G11" i="35"/>
  <c r="H9" i="35" s="1"/>
  <c r="J11" i="35"/>
  <c r="M11" i="35"/>
  <c r="N10" i="35" s="1"/>
  <c r="Q11" i="35"/>
  <c r="K15" i="35"/>
  <c r="F9" i="16"/>
  <c r="F14" i="16"/>
  <c r="F13" i="16"/>
  <c r="A16" i="16" l="1"/>
  <c r="A15" i="16"/>
  <c r="H14" i="24"/>
  <c r="K14" i="24"/>
  <c r="N15" i="35"/>
  <c r="H15" i="35"/>
  <c r="N12" i="35"/>
  <c r="N9" i="35"/>
  <c r="H10" i="35"/>
  <c r="H13" i="35"/>
  <c r="K13" i="35"/>
  <c r="K9" i="35"/>
  <c r="K12" i="35"/>
  <c r="K10" i="35"/>
  <c r="H12" i="35"/>
  <c r="N13" i="35"/>
  <c r="R11" i="35"/>
  <c r="A15" i="35"/>
  <c r="A14" i="16"/>
  <c r="A13" i="16"/>
  <c r="A10" i="24" l="1"/>
  <c r="A12" i="24"/>
  <c r="A15" i="24"/>
  <c r="A13" i="24"/>
  <c r="A18" i="24"/>
  <c r="A19" i="24"/>
  <c r="A16" i="24"/>
  <c r="A14" i="24"/>
  <c r="A17" i="24"/>
  <c r="A11" i="24"/>
  <c r="H10" i="18"/>
  <c r="N10" i="18"/>
  <c r="G9" i="17"/>
  <c r="J9" i="17"/>
  <c r="N9" i="17"/>
  <c r="J23" i="18"/>
  <c r="M23" i="18"/>
  <c r="Q23" i="18"/>
  <c r="N25" i="18" l="1"/>
  <c r="N24" i="18"/>
  <c r="N22" i="18"/>
  <c r="K25" i="18"/>
  <c r="K22" i="18"/>
  <c r="K24" i="18"/>
  <c r="K11" i="35"/>
  <c r="N11" i="35"/>
  <c r="H11" i="35"/>
  <c r="O9" i="17"/>
  <c r="N23" i="18"/>
  <c r="R23" i="18"/>
  <c r="A25" i="18" s="1"/>
  <c r="K23" i="18"/>
  <c r="H23" i="18"/>
  <c r="A20" i="24" l="1"/>
  <c r="A11" i="35"/>
  <c r="A10" i="35"/>
  <c r="A9" i="35"/>
  <c r="A12" i="35"/>
  <c r="A10" i="18"/>
  <c r="A9" i="18"/>
  <c r="A22" i="18"/>
  <c r="A24" i="18"/>
  <c r="A23" i="18"/>
  <c r="A13" i="35"/>
  <c r="G10" i="17" l="1"/>
  <c r="H11" i="17" s="1"/>
  <c r="G21" i="21"/>
  <c r="G20" i="21"/>
  <c r="A10" i="21" l="1"/>
  <c r="A15" i="21"/>
  <c r="A12" i="21"/>
  <c r="A13" i="21"/>
  <c r="A14" i="21"/>
  <c r="A11" i="21"/>
  <c r="A9" i="21"/>
  <c r="H9" i="17"/>
  <c r="A22" i="24" l="1"/>
  <c r="A24" i="24"/>
  <c r="A23" i="24"/>
  <c r="Q17" i="18" l="1"/>
  <c r="G17" i="18"/>
  <c r="J17" i="18"/>
  <c r="M17" i="18"/>
  <c r="K16" i="18" l="1"/>
  <c r="K15" i="18"/>
  <c r="K18" i="18"/>
  <c r="K14" i="18"/>
  <c r="K13" i="18"/>
  <c r="K19" i="18"/>
  <c r="K12" i="18"/>
  <c r="K20" i="18"/>
  <c r="H16" i="18"/>
  <c r="H13" i="18"/>
  <c r="H15" i="18"/>
  <c r="H19" i="18"/>
  <c r="H20" i="18"/>
  <c r="H12" i="18"/>
  <c r="H14" i="18"/>
  <c r="H18" i="18"/>
  <c r="N19" i="18"/>
  <c r="N20" i="18"/>
  <c r="N15" i="18"/>
  <c r="N13" i="18"/>
  <c r="N18" i="18"/>
  <c r="N12" i="18"/>
  <c r="N14" i="18"/>
  <c r="N16" i="18"/>
  <c r="R17" i="18"/>
  <c r="G19" i="21"/>
  <c r="A16" i="18" l="1"/>
  <c r="A14" i="18"/>
  <c r="A17" i="18"/>
  <c r="A18" i="18"/>
  <c r="A19" i="18"/>
  <c r="A13" i="18"/>
  <c r="A20" i="18"/>
  <c r="A15" i="18"/>
  <c r="A12" i="18"/>
  <c r="A21" i="21"/>
  <c r="A20" i="21"/>
  <c r="A19" i="21"/>
  <c r="J10" i="17" l="1"/>
  <c r="K11" i="17" s="1"/>
  <c r="N10" i="17"/>
  <c r="F11" i="16"/>
  <c r="K9" i="17" l="1"/>
  <c r="K10" i="17"/>
  <c r="O10" i="17"/>
  <c r="A11" i="17" s="1"/>
  <c r="N17" i="18"/>
  <c r="H17" i="18"/>
  <c r="K17" i="18"/>
  <c r="A11" i="16"/>
  <c r="H10" i="17"/>
  <c r="A10" i="17" l="1"/>
  <c r="A9" i="17"/>
</calcChain>
</file>

<file path=xl/sharedStrings.xml><?xml version="1.0" encoding="utf-8"?>
<sst xmlns="http://schemas.openxmlformats.org/spreadsheetml/2006/main" count="788" uniqueCount="217">
  <si>
    <t>Выездка</t>
  </si>
  <si>
    <t>Технические результаты</t>
  </si>
  <si>
    <t>Место</t>
  </si>
  <si>
    <t>Звание, разряд</t>
  </si>
  <si>
    <t>С</t>
  </si>
  <si>
    <t>Ошибки</t>
  </si>
  <si>
    <t>Всего %</t>
  </si>
  <si>
    <t>Вып. норм</t>
  </si>
  <si>
    <t>Баллы</t>
  </si>
  <si>
    <t>%</t>
  </si>
  <si>
    <t>1юн</t>
  </si>
  <si>
    <t>б/р</t>
  </si>
  <si>
    <t>Главный судья</t>
  </si>
  <si>
    <t>Главный секретарь</t>
  </si>
  <si>
    <t>М</t>
  </si>
  <si>
    <t>Всего баллов</t>
  </si>
  <si>
    <t>Н</t>
  </si>
  <si>
    <t>Дедикова Е.(1К, Нижегородская область)</t>
  </si>
  <si>
    <t>КСК "Пассаж"</t>
  </si>
  <si>
    <t>Команда, регион</t>
  </si>
  <si>
    <t>Предварительный приз А. Дети (открытый класс)</t>
  </si>
  <si>
    <t>Быллы</t>
  </si>
  <si>
    <t>Тех.ошибки</t>
  </si>
  <si>
    <t>Качество</t>
  </si>
  <si>
    <t>Техника</t>
  </si>
  <si>
    <t>Манежная езда 1.1</t>
  </si>
  <si>
    <t>Манежная езда 1.2</t>
  </si>
  <si>
    <r>
      <t xml:space="preserve">Фамилия, </t>
    </r>
    <r>
      <rPr>
        <sz val="11"/>
        <rFont val="Bookman Old Style"/>
        <family val="1"/>
        <charset val="204"/>
      </rPr>
      <t>Имя всадника</t>
    </r>
  </si>
  <si>
    <r>
      <t>Кличка лошади, г.р.,</t>
    </r>
    <r>
      <rPr>
        <sz val="11"/>
        <rFont val="Bookman Old Style"/>
        <family val="1"/>
        <charset val="204"/>
      </rPr>
      <t xml:space="preserve"> масть, пол, порода, отец, место рождения</t>
    </r>
  </si>
  <si>
    <t>Тест-управление</t>
  </si>
  <si>
    <r>
      <t xml:space="preserve">Фамилия, </t>
    </r>
    <r>
      <rPr>
        <sz val="10"/>
        <rFont val="Bookman Old Style"/>
        <family val="1"/>
        <charset val="204"/>
      </rPr>
      <t>Имя всадника</t>
    </r>
  </si>
  <si>
    <r>
      <t>Кличка лошади, г.р.,</t>
    </r>
    <r>
      <rPr>
        <sz val="10"/>
        <rFont val="Bookman Old Style"/>
        <family val="1"/>
        <charset val="204"/>
      </rPr>
      <t xml:space="preserve"> масть, пол, порода, отец, место рождения</t>
    </r>
  </si>
  <si>
    <t>Абсолютное первенство</t>
  </si>
  <si>
    <t>ДЮСШ НЦВЕ, Нижегородская обл.</t>
  </si>
  <si>
    <t>Нижегородская область, КСК "Пассаж"</t>
  </si>
  <si>
    <t>Выездка на лошадях до 150 см в холке</t>
  </si>
  <si>
    <t>Младшая группа</t>
  </si>
  <si>
    <t>МЕ 1.2</t>
  </si>
  <si>
    <t>МЕ 1.3</t>
  </si>
  <si>
    <t>Выездка, выездка на лошадях до 150 см в холке</t>
  </si>
  <si>
    <t>Предварительный приз. Юноши</t>
  </si>
  <si>
    <t>СУДЬИ:</t>
  </si>
  <si>
    <t>Тест на посадку 6-9 лет</t>
  </si>
  <si>
    <t>Дедикова Е. (1К, Нижегородская обл.)</t>
  </si>
  <si>
    <t>ДЮСШ НЦВЕ Нижегородская обл.</t>
  </si>
  <si>
    <t>3юн</t>
  </si>
  <si>
    <t>Предварительный приз. Юноши (открытый класс)</t>
  </si>
  <si>
    <t>Манежная езда 2.2</t>
  </si>
  <si>
    <t>Канашина София, 2014</t>
  </si>
  <si>
    <r>
      <rPr>
        <b/>
        <sz val="11"/>
        <color theme="1"/>
        <rFont val="Bookman Old Style"/>
        <family val="1"/>
        <charset val="204"/>
      </rPr>
      <t>Мускат</t>
    </r>
    <r>
      <rPr>
        <sz val="11"/>
        <color theme="1"/>
        <rFont val="Bookman Old Style"/>
        <family val="1"/>
        <charset val="204"/>
      </rPr>
      <t xml:space="preserve"> - 09, мер, сер, лошадь класса пони</t>
    </r>
  </si>
  <si>
    <r>
      <rPr>
        <b/>
        <sz val="11"/>
        <color theme="1"/>
        <rFont val="Bookman Old Style"/>
        <family val="1"/>
        <charset val="204"/>
      </rPr>
      <t xml:space="preserve">Кузина - </t>
    </r>
    <r>
      <rPr>
        <sz val="11"/>
        <color theme="1"/>
        <rFont val="Bookman Old Style"/>
        <family val="1"/>
        <charset val="204"/>
      </rPr>
      <t>09, коб, гн-пег, лошадь класса пони</t>
    </r>
  </si>
  <si>
    <t>ДЮСШ НЦВЕ, Нижегородская обалсть</t>
  </si>
  <si>
    <t>Дедикова Е. (1К, Нижегородская область)</t>
  </si>
  <si>
    <t>Мазалова Мария, 2013</t>
  </si>
  <si>
    <t>Замятина Ольга, 2012</t>
  </si>
  <si>
    <t>Алипова Анастасия, 2011</t>
  </si>
  <si>
    <t>Фокеева Виктория, 2004</t>
  </si>
  <si>
    <t>ДЮСШ НЦВЕ, Нижегородская область</t>
  </si>
  <si>
    <t>Горшкова Мария, 2009</t>
  </si>
  <si>
    <t>Суровегина Лидия, 2011</t>
  </si>
  <si>
    <r>
      <t>Питер Пен-</t>
    </r>
    <r>
      <rPr>
        <sz val="11"/>
        <color theme="1"/>
        <rFont val="Bookman Old Style"/>
        <family val="1"/>
        <charset val="204"/>
      </rPr>
      <t>04, мер, рыж, полукр, Россия</t>
    </r>
  </si>
  <si>
    <t>Прайм</t>
  </si>
  <si>
    <t>Залицаева Ульяна, 2008</t>
  </si>
  <si>
    <t>НЦВЕ, Нижегородская область</t>
  </si>
  <si>
    <t>Пегас</t>
  </si>
  <si>
    <t>МЕ 2.2</t>
  </si>
  <si>
    <t>МЕ 2.3</t>
  </si>
  <si>
    <t>Средняя группа</t>
  </si>
  <si>
    <t>Тест на посадку 4-5 лет</t>
  </si>
  <si>
    <t>Бобби</t>
  </si>
  <si>
    <t>Лындина Мария, 2016</t>
  </si>
  <si>
    <t>Нижегородская область</t>
  </si>
  <si>
    <t xml:space="preserve">Манускрипт </t>
  </si>
  <si>
    <r>
      <t xml:space="preserve">Эраст Фандорин </t>
    </r>
    <r>
      <rPr>
        <sz val="11"/>
        <color theme="1"/>
        <rFont val="Bookman Old Style"/>
        <family val="1"/>
        <charset val="204"/>
      </rPr>
      <t>- 12</t>
    </r>
  </si>
  <si>
    <t>Шаргаева Елизавета</t>
  </si>
  <si>
    <t>Открытый класс</t>
  </si>
  <si>
    <t>Грушинина Василиса, 2013</t>
  </si>
  <si>
    <t>Красильникова Мелиса, 2013</t>
  </si>
  <si>
    <t>Хоменко Алиса, 2015</t>
  </si>
  <si>
    <r>
      <rPr>
        <b/>
        <sz val="11"/>
        <color theme="1"/>
        <rFont val="Bookman Old Style"/>
        <family val="1"/>
        <charset val="204"/>
      </rPr>
      <t>Пеппи-</t>
    </r>
    <r>
      <rPr>
        <sz val="11"/>
        <color theme="1"/>
        <rFont val="Bookman Old Style"/>
        <family val="1"/>
        <charset val="204"/>
      </rPr>
      <t>14,коб.,пег.,класс пони</t>
    </r>
  </si>
  <si>
    <t>Воронцова Анна, 2013</t>
  </si>
  <si>
    <t>Толстякова Юлия, 2004</t>
  </si>
  <si>
    <t>Семенова Ольга, 2005</t>
  </si>
  <si>
    <t>Дагон</t>
  </si>
  <si>
    <t>ГБУ СШОР по СП и КС, Нижегородская область</t>
  </si>
  <si>
    <t>Столярова Полина, 1995</t>
  </si>
  <si>
    <t>Предварительный приз А. Дети</t>
  </si>
  <si>
    <t>Старшая группа</t>
  </si>
  <si>
    <t>Еремина Виктория, 2010</t>
  </si>
  <si>
    <t>Преснякова Екатерина, 2009</t>
  </si>
  <si>
    <t>Бурбон</t>
  </si>
  <si>
    <t>Пантелеева Варвара, 2011</t>
  </si>
  <si>
    <t>Атмосфера</t>
  </si>
  <si>
    <t>Грейк</t>
  </si>
  <si>
    <t>Продан Анна, 2009</t>
  </si>
  <si>
    <t>Парадокс</t>
  </si>
  <si>
    <r>
      <t xml:space="preserve">Акварель - </t>
    </r>
    <r>
      <rPr>
        <sz val="12"/>
        <color theme="1"/>
        <rFont val="Bookman Old Style"/>
        <family val="1"/>
        <charset val="204"/>
      </rPr>
      <t>11, коб, рыж, класс пони</t>
    </r>
  </si>
  <si>
    <t>Радмира</t>
  </si>
  <si>
    <t>Колесникова Светлана</t>
  </si>
  <si>
    <t>2юн</t>
  </si>
  <si>
    <t xml:space="preserve">Предварительный приз А. Дети </t>
  </si>
  <si>
    <t>Мальчики/девочки</t>
  </si>
  <si>
    <t>Предварительный приз В. Дети</t>
  </si>
  <si>
    <t>Варгас-Бычковская Анастасия</t>
  </si>
  <si>
    <t>Метелева Ульяна, 2007</t>
  </si>
  <si>
    <t>Хаммер</t>
  </si>
  <si>
    <t>Макова Стефания, 2009</t>
  </si>
  <si>
    <t>Ильина Владислава, 2008</t>
  </si>
  <si>
    <t>Феникс</t>
  </si>
  <si>
    <r>
      <rPr>
        <b/>
        <sz val="12"/>
        <color theme="1"/>
        <rFont val="Bookman Old Style"/>
        <family val="1"/>
        <charset val="204"/>
      </rPr>
      <t>Мускат</t>
    </r>
    <r>
      <rPr>
        <sz val="12"/>
        <color theme="1"/>
        <rFont val="Bookman Old Style"/>
        <family val="1"/>
        <charset val="204"/>
      </rPr>
      <t xml:space="preserve"> - 09, мер, сер, лошадь класса пони</t>
    </r>
  </si>
  <si>
    <r>
      <rPr>
        <b/>
        <sz val="12"/>
        <color theme="1"/>
        <rFont val="Bookman Old Style"/>
        <family val="1"/>
        <charset val="204"/>
      </rPr>
      <t xml:space="preserve">Кузина - </t>
    </r>
    <r>
      <rPr>
        <sz val="12"/>
        <color theme="1"/>
        <rFont val="Bookman Old Style"/>
        <family val="1"/>
        <charset val="204"/>
      </rPr>
      <t>09, коб, гн-пег, лошадь класса пони</t>
    </r>
  </si>
  <si>
    <t>Рыженкова Елизавета, 2008</t>
  </si>
  <si>
    <t>Яковлева Елизавета, 2010</t>
  </si>
  <si>
    <r>
      <t xml:space="preserve">H-Карпина Н.(1К, Нижегородская обл.)
</t>
    </r>
    <r>
      <rPr>
        <b/>
        <sz val="11"/>
        <color theme="1"/>
        <rFont val="Bookman Old Style"/>
        <family val="1"/>
        <charset val="204"/>
      </rPr>
      <t>C-Коротина Л.(1К, Нижегородская обл.)</t>
    </r>
    <r>
      <rPr>
        <sz val="11"/>
        <color theme="1"/>
        <rFont val="Bookman Old Style"/>
        <family val="1"/>
        <charset val="204"/>
      </rPr>
      <t xml:space="preserve">
M-Курицина Н.(1К, Нижегородская обл.)</t>
    </r>
  </si>
  <si>
    <t>VOLGA PONY CUP ФИНАЛ</t>
  </si>
  <si>
    <t>04 декабря 2021г</t>
  </si>
  <si>
    <t>Байкова Евдокия</t>
  </si>
  <si>
    <t>Веряскина Арина</t>
  </si>
  <si>
    <t>Савинова Виктория, 2012</t>
  </si>
  <si>
    <t>Колыванова София, 2012</t>
  </si>
  <si>
    <t>Мигунова Милана, 2012</t>
  </si>
  <si>
    <t>Сорокина Ева, 2013</t>
  </si>
  <si>
    <t>Добровольская Василиса, 2013</t>
  </si>
  <si>
    <r>
      <t>Пеппи</t>
    </r>
    <r>
      <rPr>
        <sz val="11"/>
        <color theme="1"/>
        <rFont val="Bookman Old Style"/>
        <family val="1"/>
        <charset val="204"/>
      </rPr>
      <t>-14,коб.,пег.</t>
    </r>
  </si>
  <si>
    <t>Полякова Маргарита, 2011</t>
  </si>
  <si>
    <r>
      <rPr>
        <b/>
        <sz val="11"/>
        <color theme="1"/>
        <rFont val="Bookman Old Style"/>
        <family val="1"/>
        <charset val="204"/>
      </rPr>
      <t>Мобильник</t>
    </r>
    <r>
      <rPr>
        <sz val="11"/>
        <color theme="1"/>
        <rFont val="Bookman Old Style"/>
        <family val="1"/>
        <charset val="204"/>
      </rPr>
      <t>-11,мер.,тем-гнед.</t>
    </r>
  </si>
  <si>
    <t>Пони-клуб "Олимпик", Нижегородская обалсть</t>
  </si>
  <si>
    <r>
      <t xml:space="preserve">Акварель - </t>
    </r>
    <r>
      <rPr>
        <sz val="11"/>
        <color theme="1"/>
        <rFont val="Bookman Old Style"/>
        <family val="1"/>
        <charset val="204"/>
      </rPr>
      <t>11, коб, рыж, класс пони</t>
    </r>
  </si>
  <si>
    <t>Юноши/девушки</t>
  </si>
  <si>
    <t>I этап
ППА</t>
  </si>
  <si>
    <t>II этап
ППА</t>
  </si>
  <si>
    <t>Финал
ППА</t>
  </si>
  <si>
    <t>Хромов Н. (ВК, Московская область)</t>
  </si>
  <si>
    <t>VOLGA PONY CUP Финал</t>
  </si>
  <si>
    <t>2021г</t>
  </si>
  <si>
    <t>I этап
МЕ 1.3</t>
  </si>
  <si>
    <t>II этап
МЕ 1.3</t>
  </si>
  <si>
    <t>III этап
МЕ 1.3</t>
  </si>
  <si>
    <t>Финал
МЕ 1.3</t>
  </si>
  <si>
    <t>Младщая группа</t>
  </si>
  <si>
    <t>I этап
МЕ 2.3</t>
  </si>
  <si>
    <t>II этап
МЕ 2.3</t>
  </si>
  <si>
    <t>III этап
МЕ 2.3</t>
  </si>
  <si>
    <t>Финал
МЕ 2.3</t>
  </si>
  <si>
    <t>I этап
ППБ</t>
  </si>
  <si>
    <t>II этап
ППБ</t>
  </si>
  <si>
    <t>III этап
ППБ</t>
  </si>
  <si>
    <t>Финал
ППБ</t>
  </si>
  <si>
    <r>
      <rPr>
        <b/>
        <sz val="14"/>
        <color theme="1"/>
        <rFont val="Bookman Old Style"/>
        <family val="1"/>
        <charset val="204"/>
      </rPr>
      <t>Мускат</t>
    </r>
    <r>
      <rPr>
        <sz val="14"/>
        <color theme="1"/>
        <rFont val="Bookman Old Style"/>
        <family val="1"/>
        <charset val="204"/>
      </rPr>
      <t xml:space="preserve"> - 09, мер, сер, лошадь класса пони</t>
    </r>
  </si>
  <si>
    <r>
      <rPr>
        <b/>
        <sz val="14"/>
        <color theme="1"/>
        <rFont val="Bookman Old Style"/>
        <family val="1"/>
        <charset val="204"/>
      </rPr>
      <t xml:space="preserve">Кузина - </t>
    </r>
    <r>
      <rPr>
        <sz val="14"/>
        <color theme="1"/>
        <rFont val="Bookman Old Style"/>
        <family val="1"/>
        <charset val="204"/>
      </rPr>
      <t>09, коб, гн-пег, лошадь класса пони</t>
    </r>
  </si>
  <si>
    <r>
      <t xml:space="preserve">Акварель - </t>
    </r>
    <r>
      <rPr>
        <sz val="14"/>
        <color theme="1"/>
        <rFont val="Bookman Old Style"/>
        <family val="1"/>
        <charset val="204"/>
      </rPr>
      <t>11, коб, рыж, класс пони</t>
    </r>
  </si>
  <si>
    <t>Кубок НЦВЕ Финал</t>
  </si>
  <si>
    <r>
      <t xml:space="preserve">H-Беликов В. (ВК, Московская обл.)
</t>
    </r>
    <r>
      <rPr>
        <b/>
        <sz val="11"/>
        <color theme="1"/>
        <rFont val="Bookman Old Style"/>
        <family val="1"/>
        <charset val="204"/>
      </rPr>
      <t>C-Карпина Н. (1К, Нижегородская обл.)</t>
    </r>
    <r>
      <rPr>
        <sz val="11"/>
        <color theme="1"/>
        <rFont val="Bookman Old Style"/>
        <family val="1"/>
        <charset val="204"/>
      </rPr>
      <t xml:space="preserve">
M-Хромов Н. (ВК, Московская обл.)</t>
    </r>
  </si>
  <si>
    <t>I этап
КП</t>
  </si>
  <si>
    <t>II этап
КП</t>
  </si>
  <si>
    <t>III этап
КП</t>
  </si>
  <si>
    <t>Финал
КП</t>
  </si>
  <si>
    <r>
      <t xml:space="preserve">Эраст Фандорин </t>
    </r>
    <r>
      <rPr>
        <sz val="14"/>
        <color theme="1"/>
        <rFont val="Bookman Old Style"/>
        <family val="1"/>
        <charset val="204"/>
      </rPr>
      <t>- 12</t>
    </r>
  </si>
  <si>
    <t>I этап
ПП</t>
  </si>
  <si>
    <t>II этап
ПП</t>
  </si>
  <si>
    <t>III этап
ПП</t>
  </si>
  <si>
    <t>Финал
ПП</t>
  </si>
  <si>
    <t>III этап
ППА</t>
  </si>
  <si>
    <t>НЦВЕ, Нижегородская обалсть</t>
  </si>
  <si>
    <t>C-Хромов Н. (ВК, Московская обл.)
   Беликов В. (ВК, Московская обл.)
   Карпина Н. (1К, Нижегородская обл.)</t>
  </si>
  <si>
    <t>Хромов Н. (ВК, Московская обл.)</t>
  </si>
  <si>
    <t>Хоменко Анна, 2015</t>
  </si>
  <si>
    <t>Лычагина Святослава, 2013</t>
  </si>
  <si>
    <t>Лагуна</t>
  </si>
  <si>
    <t>Шапкина Антонина, 2013</t>
  </si>
  <si>
    <t>3-5 декабря 2021г</t>
  </si>
  <si>
    <r>
      <t>Пеппи</t>
    </r>
    <r>
      <rPr>
        <sz val="14"/>
        <color theme="1"/>
        <rFont val="Bookman Old Style"/>
        <family val="1"/>
        <charset val="204"/>
      </rPr>
      <t>-14,коб.,пег.</t>
    </r>
  </si>
  <si>
    <t>05 декабря 2021г</t>
  </si>
  <si>
    <t>Гончанкова Анастасия</t>
  </si>
  <si>
    <t>Метвеева Наталья</t>
  </si>
  <si>
    <t>Мусина Эльвира, 2007</t>
  </si>
  <si>
    <t>Дундукова Мария, 2010</t>
  </si>
  <si>
    <t>Дорожкина Маргарита, 2009</t>
  </si>
  <si>
    <t>Хелиос</t>
  </si>
  <si>
    <r>
      <rPr>
        <b/>
        <sz val="11"/>
        <color theme="1"/>
        <rFont val="Bookman Old Style"/>
        <family val="1"/>
        <charset val="204"/>
      </rPr>
      <t>C-Хромов Н. (ВК, Московская обл.)</t>
    </r>
    <r>
      <rPr>
        <sz val="11"/>
        <color theme="1"/>
        <rFont val="Bookman Old Style"/>
        <family val="1"/>
        <charset val="204"/>
      </rPr>
      <t xml:space="preserve">
M-Карпина Н. (1К, Нижегородская обл.) 
    Беликов В. (ВК, Московская обл.)</t>
    </r>
  </si>
  <si>
    <t>Ромашина Ксения, 2006</t>
  </si>
  <si>
    <t>Фанки Таун</t>
  </si>
  <si>
    <t>Рыженкова Полина, 2006</t>
  </si>
  <si>
    <t>Кения</t>
  </si>
  <si>
    <r>
      <t xml:space="preserve">H-Карпина Н.(1К, Нижегородская обл.)
</t>
    </r>
    <r>
      <rPr>
        <b/>
        <sz val="11"/>
        <color theme="1"/>
        <rFont val="Bookman Old Style"/>
        <family val="1"/>
        <charset val="204"/>
      </rPr>
      <t>C-Хромов Н. (ВК, Московская обл.)</t>
    </r>
    <r>
      <rPr>
        <sz val="11"/>
        <color theme="1"/>
        <rFont val="Bookman Old Style"/>
        <family val="1"/>
        <charset val="204"/>
      </rPr>
      <t xml:space="preserve">
M-Беликов В. (ВК, Московская обл.)</t>
    </r>
  </si>
  <si>
    <t>Малый приз</t>
  </si>
  <si>
    <t>Ганина Валерия</t>
  </si>
  <si>
    <t>кмс</t>
  </si>
  <si>
    <t>Глория</t>
  </si>
  <si>
    <t>Манежная езда 1.3</t>
  </si>
  <si>
    <t>Манежная езда 2.3</t>
  </si>
  <si>
    <r>
      <t xml:space="preserve">H-Карпина Н. (1К, Нижегородская обл.)
</t>
    </r>
    <r>
      <rPr>
        <b/>
        <sz val="11"/>
        <color theme="1"/>
        <rFont val="Bookman Old Style"/>
        <family val="1"/>
        <charset val="204"/>
      </rPr>
      <t>C-Хромов Н. (ВК, Московская обл.)</t>
    </r>
    <r>
      <rPr>
        <sz val="11"/>
        <color theme="1"/>
        <rFont val="Bookman Old Style"/>
        <family val="1"/>
        <charset val="204"/>
      </rPr>
      <t xml:space="preserve">
M-Беликов В. (ВК, Московская обл.)</t>
    </r>
  </si>
  <si>
    <t>Хохлачева Екатерина, 2007</t>
  </si>
  <si>
    <t>Альбиано</t>
  </si>
  <si>
    <t>Эриксон</t>
  </si>
  <si>
    <t>Вдовина Светлана, 2004</t>
  </si>
  <si>
    <t>Румпель</t>
  </si>
  <si>
    <t>Командный приз</t>
  </si>
  <si>
    <t>место</t>
  </si>
  <si>
    <r>
      <t xml:space="preserve">Фамилия, </t>
    </r>
    <r>
      <rPr>
        <sz val="12"/>
        <rFont val="Verdana"/>
        <family val="2"/>
        <charset val="204"/>
      </rPr>
      <t>Имя всадника</t>
    </r>
  </si>
  <si>
    <r>
      <t>Кличка лошади, г.р.,</t>
    </r>
    <r>
      <rPr>
        <sz val="12"/>
        <rFont val="Verdana"/>
        <family val="2"/>
        <charset val="204"/>
      </rPr>
      <t xml:space="preserve"> масть, пол, порода, отец, место рождения</t>
    </r>
  </si>
  <si>
    <t>Команда</t>
  </si>
  <si>
    <t>рысь</t>
  </si>
  <si>
    <t>шаг</t>
  </si>
  <si>
    <t>галоп</t>
  </si>
  <si>
    <t>повиновение</t>
  </si>
  <si>
    <t>общее впечатление</t>
  </si>
  <si>
    <t>Кол.ошибок</t>
  </si>
  <si>
    <t>Итого %</t>
  </si>
  <si>
    <t>ЭКСТРА ХОУП-16</t>
  </si>
  <si>
    <t>НЦВЕ</t>
  </si>
  <si>
    <t>Артемьева Мария, 2004</t>
  </si>
  <si>
    <t>Тест для молодых лошаде 5-ти лет. Финал</t>
  </si>
  <si>
    <t>Группа С</t>
  </si>
  <si>
    <t>Командный приз. Юноши</t>
  </si>
  <si>
    <r>
      <t xml:space="preserve">H-Беликов В. (ВК, Московская обл.)
</t>
    </r>
    <r>
      <rPr>
        <b/>
        <sz val="11"/>
        <color theme="1"/>
        <rFont val="Bookman Old Style"/>
        <family val="1"/>
        <charset val="204"/>
      </rPr>
      <t>C-Хромов Н. (ВК, Московская обл.)</t>
    </r>
    <r>
      <rPr>
        <sz val="11"/>
        <color theme="1"/>
        <rFont val="Bookman Old Style"/>
        <family val="1"/>
        <charset val="204"/>
      </rPr>
      <t xml:space="preserve">
M-Карпина Н.(1К, Нижегородская обл.)</t>
    </r>
  </si>
  <si>
    <t>Судьи: С-Хромов Н.(ВК, Московская обл.)
                 Беликов В. (ВК, Московская обл.)
                 Карпина Н.(1К, Нижегородская обл.)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</si>
</sst>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10"/>
      <name val="Arial Cyr"/>
      <charset val="204"/>
    </font>
    <font>
      <sz val="8"/>
      <color theme="1"/>
      <name val="Verdana"/>
      <family val="2"/>
      <charset val="204"/>
    </font>
    <font>
      <b/>
      <sz val="24"/>
      <color theme="1"/>
      <name val="Bookman Old Style"/>
      <family val="1"/>
      <charset val="204"/>
    </font>
    <font>
      <b/>
      <sz val="26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8"/>
      <color theme="1"/>
      <name val="Bookman Old Style"/>
      <family val="1"/>
      <charset val="204"/>
    </font>
    <font>
      <b/>
      <sz val="8"/>
      <color theme="1"/>
      <name val="Verdana"/>
      <family val="2"/>
      <charset val="204"/>
    </font>
    <font>
      <b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sz val="10"/>
      <color theme="1"/>
      <name val="Verdana"/>
      <family val="2"/>
      <charset val="204"/>
    </font>
    <font>
      <b/>
      <sz val="14"/>
      <name val="Bookman Old Style"/>
      <family val="1"/>
      <charset val="204"/>
    </font>
    <font>
      <b/>
      <sz val="36"/>
      <color theme="1"/>
      <name val="Bookman Old Style"/>
      <family val="1"/>
      <charset val="204"/>
    </font>
    <font>
      <b/>
      <sz val="20"/>
      <color theme="1"/>
      <name val="Verdana"/>
      <family val="2"/>
      <charset val="204"/>
    </font>
    <font>
      <b/>
      <i/>
      <sz val="14"/>
      <name val="Verdana"/>
      <family val="2"/>
      <charset val="204"/>
    </font>
    <font>
      <sz val="14"/>
      <name val="Verdana"/>
      <family val="2"/>
      <charset val="204"/>
    </font>
    <font>
      <b/>
      <sz val="14"/>
      <name val="Verdana"/>
      <family val="2"/>
      <charset val="204"/>
    </font>
    <font>
      <b/>
      <sz val="16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Verdana"/>
      <family val="2"/>
      <charset val="204"/>
    </font>
    <font>
      <sz val="12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36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8">
    <xf numFmtId="0" fontId="0" fillId="0" borderId="0" xfId="0"/>
    <xf numFmtId="0" fontId="5" fillId="0" borderId="0" xfId="6"/>
    <xf numFmtId="0" fontId="16" fillId="0" borderId="0" xfId="6" applyFont="1"/>
    <xf numFmtId="0" fontId="16" fillId="0" borderId="6" xfId="6" applyFont="1" applyBorder="1" applyAlignment="1">
      <alignment horizontal="center" vertical="center" wrapText="1"/>
    </xf>
    <xf numFmtId="0" fontId="9" fillId="0" borderId="0" xfId="6" applyFont="1"/>
    <xf numFmtId="0" fontId="5" fillId="0" borderId="0" xfId="6" applyFont="1"/>
    <xf numFmtId="0" fontId="16" fillId="0" borderId="6" xfId="6" applyFont="1" applyBorder="1" applyAlignment="1">
      <alignment horizontal="center" vertical="center"/>
    </xf>
    <xf numFmtId="165" fontId="16" fillId="0" borderId="6" xfId="6" applyNumberFormat="1" applyFont="1" applyBorder="1" applyAlignment="1">
      <alignment horizontal="center" vertical="center"/>
    </xf>
    <xf numFmtId="164" fontId="22" fillId="0" borderId="6" xfId="6" applyNumberFormat="1" applyFont="1" applyBorder="1" applyAlignment="1">
      <alignment horizontal="center" vertical="center"/>
    </xf>
    <xf numFmtId="0" fontId="5" fillId="0" borderId="0" xfId="6" applyAlignment="1">
      <alignment wrapText="1"/>
    </xf>
    <xf numFmtId="0" fontId="26" fillId="0" borderId="0" xfId="6" applyFont="1"/>
    <xf numFmtId="0" fontId="22" fillId="0" borderId="1" xfId="6" applyFont="1" applyBorder="1" applyAlignment="1"/>
    <xf numFmtId="0" fontId="17" fillId="0" borderId="0" xfId="6" applyFont="1"/>
    <xf numFmtId="0" fontId="17" fillId="0" borderId="0" xfId="6" applyFont="1" applyAlignment="1">
      <alignment vertical="center"/>
    </xf>
    <xf numFmtId="0" fontId="4" fillId="0" borderId="0" xfId="6" applyFont="1"/>
    <xf numFmtId="1" fontId="28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4" fontId="28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8" fillId="2" borderId="2" xfId="3" applyFont="1" applyFill="1" applyBorder="1" applyAlignment="1" applyProtection="1">
      <alignment horizontal="center" vertical="center" textRotation="90" wrapText="1"/>
      <protection locked="0"/>
    </xf>
    <xf numFmtId="0" fontId="28" fillId="2" borderId="2" xfId="3" applyFont="1" applyFill="1" applyBorder="1" applyAlignment="1" applyProtection="1">
      <alignment horizontal="center" vertical="center" wrapText="1"/>
      <protection locked="0"/>
    </xf>
    <xf numFmtId="0" fontId="26" fillId="0" borderId="6" xfId="6" applyFont="1" applyBorder="1" applyAlignment="1">
      <alignment horizontal="center" vertical="center"/>
    </xf>
    <xf numFmtId="165" fontId="26" fillId="0" borderId="6" xfId="6" applyNumberFormat="1" applyFont="1" applyBorder="1" applyAlignment="1">
      <alignment horizontal="center" vertical="center"/>
    </xf>
    <xf numFmtId="164" fontId="27" fillId="0" borderId="6" xfId="6" applyNumberFormat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4" fillId="0" borderId="0" xfId="7" applyAlignment="1">
      <alignment vertical="center"/>
    </xf>
    <xf numFmtId="0" fontId="4" fillId="0" borderId="0" xfId="7"/>
    <xf numFmtId="0" fontId="16" fillId="0" borderId="0" xfId="7" applyFont="1"/>
    <xf numFmtId="0" fontId="22" fillId="0" borderId="10" xfId="7" applyFont="1" applyBorder="1" applyAlignment="1">
      <alignment wrapText="1"/>
    </xf>
    <xf numFmtId="0" fontId="16" fillId="0" borderId="6" xfId="7" applyFont="1" applyBorder="1" applyAlignment="1">
      <alignment horizontal="center" vertical="center"/>
    </xf>
    <xf numFmtId="164" fontId="20" fillId="3" borderId="6" xfId="7" applyNumberFormat="1" applyFont="1" applyFill="1" applyBorder="1" applyAlignment="1">
      <alignment horizontal="center" vertical="center" wrapText="1"/>
    </xf>
    <xf numFmtId="164" fontId="22" fillId="0" borderId="6" xfId="7" applyNumberFormat="1" applyFont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164" fontId="22" fillId="0" borderId="0" xfId="7" applyNumberFormat="1" applyFont="1" applyBorder="1" applyAlignment="1">
      <alignment horizontal="center" vertical="center"/>
    </xf>
    <xf numFmtId="0" fontId="33" fillId="0" borderId="0" xfId="7" applyFont="1" applyBorder="1" applyAlignment="1">
      <alignment horizontal="center" vertical="center"/>
    </xf>
    <xf numFmtId="0" fontId="10" fillId="0" borderId="0" xfId="7" applyFont="1" applyBorder="1" applyAlignment="1">
      <alignment vertical="center" wrapText="1"/>
    </xf>
    <xf numFmtId="0" fontId="19" fillId="0" borderId="0" xfId="7" applyFont="1" applyBorder="1" applyAlignment="1">
      <alignment horizontal="left" vertical="center" wrapText="1"/>
    </xf>
    <xf numFmtId="0" fontId="12" fillId="0" borderId="0" xfId="7" applyFont="1" applyBorder="1" applyAlignment="1">
      <alignment horizontal="center" vertical="center" wrapText="1"/>
    </xf>
    <xf numFmtId="164" fontId="19" fillId="0" borderId="0" xfId="7" applyNumberFormat="1" applyFont="1" applyBorder="1" applyAlignment="1">
      <alignment horizontal="center" vertical="center"/>
    </xf>
    <xf numFmtId="0" fontId="20" fillId="3" borderId="0" xfId="7" applyFont="1" applyFill="1" applyBorder="1" applyAlignment="1">
      <alignment vertical="center" wrapText="1"/>
    </xf>
    <xf numFmtId="0" fontId="25" fillId="3" borderId="0" xfId="7" applyFont="1" applyFill="1" applyBorder="1" applyAlignment="1">
      <alignment horizontal="center" vertical="center" wrapText="1"/>
    </xf>
    <xf numFmtId="164" fontId="20" fillId="3" borderId="0" xfId="7" applyNumberFormat="1" applyFont="1" applyFill="1" applyBorder="1" applyAlignment="1">
      <alignment horizontal="center" vertical="center" wrapText="1"/>
    </xf>
    <xf numFmtId="0" fontId="30" fillId="0" borderId="0" xfId="7" applyFont="1" applyBorder="1" applyAlignment="1">
      <alignment horizontal="center" vertical="center"/>
    </xf>
    <xf numFmtId="0" fontId="8" fillId="0" borderId="0" xfId="7" applyFont="1"/>
    <xf numFmtId="0" fontId="22" fillId="0" borderId="0" xfId="6" applyFont="1" applyBorder="1" applyAlignment="1"/>
    <xf numFmtId="1" fontId="25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4" fontId="25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5" fillId="2" borderId="2" xfId="3" applyFont="1" applyFill="1" applyBorder="1" applyAlignment="1" applyProtection="1">
      <alignment horizontal="center" vertical="center" textRotation="90" wrapText="1"/>
      <protection locked="0"/>
    </xf>
    <xf numFmtId="0" fontId="25" fillId="2" borderId="2" xfId="3" applyFont="1" applyFill="1" applyBorder="1" applyAlignment="1" applyProtection="1">
      <alignment horizontal="center" vertical="center" wrapText="1"/>
      <protection locked="0"/>
    </xf>
    <xf numFmtId="0" fontId="22" fillId="0" borderId="0" xfId="6" applyFont="1" applyBorder="1" applyAlignment="1">
      <alignment horizontal="left"/>
    </xf>
    <xf numFmtId="0" fontId="22" fillId="0" borderId="0" xfId="6" applyFont="1"/>
    <xf numFmtId="0" fontId="30" fillId="0" borderId="0" xfId="6" applyFont="1" applyAlignment="1">
      <alignment vertical="center"/>
    </xf>
    <xf numFmtId="0" fontId="3" fillId="0" borderId="0" xfId="6" applyFont="1"/>
    <xf numFmtId="0" fontId="21" fillId="0" borderId="0" xfId="6" applyFont="1" applyAlignment="1">
      <alignment wrapText="1"/>
    </xf>
    <xf numFmtId="0" fontId="22" fillId="0" borderId="0" xfId="6" applyFont="1" applyAlignment="1">
      <alignment wrapText="1"/>
    </xf>
    <xf numFmtId="0" fontId="8" fillId="0" borderId="0" xfId="6" applyFont="1"/>
    <xf numFmtId="0" fontId="21" fillId="0" borderId="6" xfId="6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2" xfId="6" applyFont="1" applyBorder="1" applyAlignment="1">
      <alignment horizontal="center" vertical="center"/>
    </xf>
    <xf numFmtId="165" fontId="26" fillId="0" borderId="12" xfId="6" applyNumberFormat="1" applyFont="1" applyBorder="1" applyAlignment="1">
      <alignment horizontal="center" vertical="center"/>
    </xf>
    <xf numFmtId="164" fontId="27" fillId="0" borderId="12" xfId="6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0" fontId="16" fillId="0" borderId="13" xfId="6" applyFont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23" fillId="0" borderId="6" xfId="6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6" xfId="6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6" fillId="3" borderId="6" xfId="7" applyFont="1" applyFill="1" applyBorder="1" applyAlignment="1">
      <alignment horizontal="center" vertical="center"/>
    </xf>
    <xf numFmtId="164" fontId="22" fillId="3" borderId="6" xfId="7" applyNumberFormat="1" applyFont="1" applyFill="1" applyBorder="1" applyAlignment="1">
      <alignment horizontal="center" vertical="center"/>
    </xf>
    <xf numFmtId="0" fontId="4" fillId="3" borderId="0" xfId="7" applyFill="1"/>
    <xf numFmtId="0" fontId="16" fillId="0" borderId="6" xfId="0" applyFont="1" applyFill="1" applyBorder="1" applyAlignment="1">
      <alignment wrapText="1"/>
    </xf>
    <xf numFmtId="164" fontId="22" fillId="0" borderId="16" xfId="6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26" fillId="3" borderId="6" xfId="6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165" fontId="26" fillId="3" borderId="6" xfId="6" applyNumberFormat="1" applyFont="1" applyFill="1" applyBorder="1" applyAlignment="1">
      <alignment horizontal="center" vertical="center"/>
    </xf>
    <xf numFmtId="164" fontId="27" fillId="3" borderId="6" xfId="6" applyNumberFormat="1" applyFont="1" applyFill="1" applyBorder="1" applyAlignment="1">
      <alignment horizontal="center" vertical="center"/>
    </xf>
    <xf numFmtId="0" fontId="26" fillId="3" borderId="0" xfId="6" applyFont="1" applyFill="1"/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wrapText="1"/>
    </xf>
    <xf numFmtId="0" fontId="8" fillId="3" borderId="0" xfId="6" applyFont="1" applyFill="1"/>
    <xf numFmtId="0" fontId="17" fillId="3" borderId="6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17" fillId="0" borderId="6" xfId="6" applyFont="1" applyBorder="1" applyAlignment="1">
      <alignment horizontal="center" vertical="center" wrapText="1"/>
    </xf>
    <xf numFmtId="0" fontId="16" fillId="3" borderId="6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3" borderId="6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1" fillId="0" borderId="13" xfId="6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0" fontId="2" fillId="0" borderId="0" xfId="9" applyAlignment="1">
      <alignment vertical="center"/>
    </xf>
    <xf numFmtId="0" fontId="16" fillId="0" borderId="0" xfId="9" applyFont="1"/>
    <xf numFmtId="0" fontId="22" fillId="0" borderId="10" xfId="9" applyFont="1" applyBorder="1" applyAlignment="1">
      <alignment wrapText="1"/>
    </xf>
    <xf numFmtId="0" fontId="2" fillId="0" borderId="0" xfId="9"/>
    <xf numFmtId="0" fontId="16" fillId="0" borderId="6" xfId="9" applyFont="1" applyBorder="1" applyAlignment="1">
      <alignment horizontal="center" vertical="center"/>
    </xf>
    <xf numFmtId="164" fontId="20" fillId="3" borderId="6" xfId="9" applyNumberFormat="1" applyFont="1" applyFill="1" applyBorder="1" applyAlignment="1">
      <alignment horizontal="center" vertical="center" wrapText="1"/>
    </xf>
    <xf numFmtId="164" fontId="22" fillId="0" borderId="6" xfId="9" applyNumberFormat="1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20" fillId="3" borderId="0" xfId="9" applyFont="1" applyFill="1" applyBorder="1" applyAlignment="1">
      <alignment vertical="center" wrapText="1"/>
    </xf>
    <xf numFmtId="0" fontId="25" fillId="3" borderId="0" xfId="9" applyFont="1" applyFill="1" applyBorder="1" applyAlignment="1">
      <alignment horizontal="center" vertical="center" wrapText="1"/>
    </xf>
    <xf numFmtId="164" fontId="20" fillId="3" borderId="0" xfId="9" applyNumberFormat="1" applyFont="1" applyFill="1" applyBorder="1" applyAlignment="1">
      <alignment horizontal="center" vertical="center" wrapText="1"/>
    </xf>
    <xf numFmtId="164" fontId="22" fillId="0" borderId="0" xfId="9" applyNumberFormat="1" applyFont="1" applyBorder="1" applyAlignment="1">
      <alignment horizontal="center" vertical="center"/>
    </xf>
    <xf numFmtId="0" fontId="30" fillId="0" borderId="0" xfId="9" applyFont="1" applyBorder="1" applyAlignment="1">
      <alignment horizontal="center" vertical="center"/>
    </xf>
    <xf numFmtId="0" fontId="8" fillId="0" borderId="0" xfId="9" applyFont="1"/>
    <xf numFmtId="0" fontId="33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 wrapText="1"/>
    </xf>
    <xf numFmtId="0" fontId="19" fillId="0" borderId="0" xfId="9" applyFont="1" applyBorder="1" applyAlignment="1">
      <alignment horizontal="left" vertical="center" wrapText="1"/>
    </xf>
    <xf numFmtId="0" fontId="12" fillId="0" borderId="0" xfId="9" applyFont="1" applyBorder="1" applyAlignment="1">
      <alignment horizontal="center" vertical="center" wrapText="1"/>
    </xf>
    <xf numFmtId="164" fontId="19" fillId="0" borderId="0" xfId="9" applyNumberFormat="1" applyFont="1" applyBorder="1" applyAlignment="1">
      <alignment horizontal="center" vertical="center"/>
    </xf>
    <xf numFmtId="0" fontId="30" fillId="0" borderId="6" xfId="0" applyFont="1" applyFill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0" borderId="6" xfId="0" applyFont="1" applyBorder="1" applyAlignment="1">
      <alignment wrapText="1"/>
    </xf>
    <xf numFmtId="0" fontId="15" fillId="0" borderId="6" xfId="0" applyFont="1" applyBorder="1" applyAlignment="1">
      <alignment vertical="center" wrapText="1"/>
    </xf>
    <xf numFmtId="0" fontId="30" fillId="3" borderId="6" xfId="0" applyFont="1" applyFill="1" applyBorder="1" applyAlignment="1">
      <alignment wrapText="1"/>
    </xf>
    <xf numFmtId="0" fontId="15" fillId="3" borderId="6" xfId="0" applyFont="1" applyFill="1" applyBorder="1" applyAlignment="1">
      <alignment vertical="center" wrapText="1"/>
    </xf>
    <xf numFmtId="0" fontId="17" fillId="3" borderId="6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26" fillId="3" borderId="6" xfId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vertical="center" wrapText="1"/>
    </xf>
    <xf numFmtId="0" fontId="17" fillId="3" borderId="6" xfId="6" applyFont="1" applyFill="1" applyBorder="1" applyAlignment="1">
      <alignment horizontal="left" vertical="center" wrapText="1"/>
    </xf>
    <xf numFmtId="0" fontId="23" fillId="3" borderId="6" xfId="6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26" fillId="3" borderId="6" xfId="6" applyNumberFormat="1" applyFont="1" applyFill="1" applyBorder="1" applyAlignment="1">
      <alignment horizontal="center" vertical="center"/>
    </xf>
    <xf numFmtId="0" fontId="35" fillId="0" borderId="0" xfId="9" applyFont="1" applyAlignment="1">
      <alignment horizontal="center" vertical="center"/>
    </xf>
    <xf numFmtId="0" fontId="15" fillId="0" borderId="0" xfId="9" applyFont="1" applyAlignment="1">
      <alignment horizontal="center" vertical="center"/>
    </xf>
    <xf numFmtId="0" fontId="32" fillId="0" borderId="0" xfId="9" applyFont="1" applyAlignment="1">
      <alignment horizontal="center" vertical="center"/>
    </xf>
    <xf numFmtId="0" fontId="22" fillId="0" borderId="0" xfId="9" applyFont="1" applyBorder="1" applyAlignment="1">
      <alignment horizontal="left"/>
    </xf>
    <xf numFmtId="0" fontId="22" fillId="0" borderId="10" xfId="9" applyFont="1" applyBorder="1" applyAlignment="1">
      <alignment horizontal="center" wrapText="1"/>
    </xf>
    <xf numFmtId="1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164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2" applyFont="1" applyFill="1" applyBorder="1" applyAlignment="1" applyProtection="1">
      <alignment horizontal="center" vertical="center" textRotation="90" wrapText="1"/>
      <protection locked="0"/>
    </xf>
    <xf numFmtId="0" fontId="20" fillId="2" borderId="6" xfId="2" applyFont="1" applyFill="1" applyBorder="1" applyAlignment="1" applyProtection="1">
      <alignment horizontal="center" vertical="center" wrapText="1"/>
      <protection locked="0"/>
    </xf>
    <xf numFmtId="0" fontId="31" fillId="0" borderId="0" xfId="9" applyFont="1" applyFill="1" applyBorder="1" applyAlignment="1">
      <alignment horizontal="left" vertical="center" wrapText="1"/>
    </xf>
    <xf numFmtId="0" fontId="30" fillId="0" borderId="0" xfId="6" applyFont="1" applyAlignment="1">
      <alignment horizontal="center" vertical="center"/>
    </xf>
    <xf numFmtId="0" fontId="15" fillId="0" borderId="15" xfId="6" applyFont="1" applyBorder="1" applyAlignment="1">
      <alignment horizontal="center" vertical="center"/>
    </xf>
    <xf numFmtId="0" fontId="22" fillId="0" borderId="0" xfId="6" applyFont="1" applyAlignment="1">
      <alignment horizontal="right" vertical="top" wrapText="1"/>
    </xf>
    <xf numFmtId="0" fontId="16" fillId="0" borderId="0" xfId="6" applyFont="1" applyAlignment="1">
      <alignment horizontal="left" vertical="distributed" wrapText="1"/>
    </xf>
    <xf numFmtId="0" fontId="20" fillId="2" borderId="3" xfId="3" applyFont="1" applyFill="1" applyBorder="1" applyAlignment="1" applyProtection="1">
      <alignment horizontal="center" vertical="center"/>
      <protection locked="0"/>
    </xf>
    <xf numFmtId="0" fontId="20" fillId="2" borderId="7" xfId="3" applyFont="1" applyFill="1" applyBorder="1" applyAlignment="1" applyProtection="1">
      <alignment horizontal="center" vertical="center"/>
      <protection locked="0"/>
    </xf>
    <xf numFmtId="0" fontId="20" fillId="2" borderId="8" xfId="3" applyFont="1" applyFill="1" applyBorder="1" applyAlignment="1" applyProtection="1">
      <alignment horizontal="center" vertical="center"/>
      <protection locked="0"/>
    </xf>
    <xf numFmtId="0" fontId="20" fillId="2" borderId="9" xfId="3" applyFont="1" applyFill="1" applyBorder="1" applyAlignment="1" applyProtection="1">
      <alignment horizontal="center" vertical="center"/>
      <protection locked="0"/>
    </xf>
    <xf numFmtId="0" fontId="20" fillId="2" borderId="2" xfId="3" applyFont="1" applyFill="1" applyBorder="1" applyAlignment="1" applyProtection="1">
      <alignment horizontal="center" vertical="center" textRotation="90"/>
      <protection locked="0"/>
    </xf>
    <xf numFmtId="0" fontId="20" fillId="2" borderId="5" xfId="3" applyFont="1" applyFill="1" applyBorder="1" applyAlignment="1" applyProtection="1">
      <alignment horizontal="center" vertical="center" textRotation="90"/>
      <protection locked="0"/>
    </xf>
    <xf numFmtId="0" fontId="20" fillId="2" borderId="2" xfId="2" applyFont="1" applyFill="1" applyBorder="1" applyAlignment="1" applyProtection="1">
      <alignment horizontal="center" vertical="center" textRotation="90" wrapText="1"/>
      <protection locked="0"/>
    </xf>
    <xf numFmtId="0" fontId="20" fillId="2" borderId="4" xfId="2" applyFont="1" applyFill="1" applyBorder="1" applyAlignment="1" applyProtection="1">
      <alignment horizontal="center" vertical="center" textRotation="90" wrapText="1"/>
      <protection locked="0"/>
    </xf>
    <xf numFmtId="164" fontId="20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20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20" fillId="2" borderId="4" xfId="2" applyFont="1" applyFill="1" applyBorder="1" applyAlignment="1" applyProtection="1">
      <alignment horizontal="center" vertical="center" wrapText="1"/>
      <protection locked="0"/>
    </xf>
    <xf numFmtId="0" fontId="29" fillId="2" borderId="2" xfId="2" applyFont="1" applyFill="1" applyBorder="1" applyAlignment="1" applyProtection="1">
      <alignment horizontal="center" vertical="center" textRotation="90" wrapText="1"/>
      <protection locked="0"/>
    </xf>
    <xf numFmtId="0" fontId="29" fillId="2" borderId="5" xfId="2" applyFont="1" applyFill="1" applyBorder="1" applyAlignment="1" applyProtection="1">
      <alignment horizontal="center" vertical="center" textRotation="90" wrapText="1"/>
      <protection locked="0"/>
    </xf>
    <xf numFmtId="164" fontId="29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29" fillId="2" borderId="5" xfId="2" applyNumberFormat="1" applyFont="1" applyFill="1" applyBorder="1" applyAlignment="1" applyProtection="1">
      <alignment horizontal="center" vertical="center" textRotation="90" wrapText="1"/>
      <protection locked="0"/>
    </xf>
    <xf numFmtId="0" fontId="14" fillId="0" borderId="0" xfId="6" applyFont="1" applyAlignment="1">
      <alignment horizontal="center" vertical="center"/>
    </xf>
    <xf numFmtId="0" fontId="31" fillId="0" borderId="0" xfId="2" applyFont="1" applyAlignment="1" applyProtection="1">
      <alignment horizontal="center" vertical="center" wrapText="1"/>
      <protection locked="0"/>
    </xf>
    <xf numFmtId="0" fontId="34" fillId="0" borderId="0" xfId="6" applyFont="1" applyAlignment="1">
      <alignment horizontal="center"/>
    </xf>
    <xf numFmtId="0" fontId="15" fillId="0" borderId="0" xfId="6" applyFont="1" applyAlignment="1">
      <alignment horizontal="center"/>
    </xf>
    <xf numFmtId="0" fontId="34" fillId="0" borderId="0" xfId="2" applyFont="1" applyAlignment="1" applyProtection="1">
      <alignment horizontal="center" vertical="center" wrapText="1"/>
      <protection locked="0"/>
    </xf>
    <xf numFmtId="14" fontId="22" fillId="0" borderId="1" xfId="6" applyNumberFormat="1" applyFont="1" applyBorder="1" applyAlignment="1">
      <alignment horizontal="center"/>
    </xf>
    <xf numFmtId="0" fontId="17" fillId="0" borderId="0" xfId="6" applyFont="1" applyAlignment="1">
      <alignment horizontal="center" vertical="center"/>
    </xf>
    <xf numFmtId="0" fontId="21" fillId="0" borderId="13" xfId="6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0" fontId="21" fillId="0" borderId="16" xfId="6" applyFont="1" applyBorder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21" fillId="0" borderId="1" xfId="6" applyFont="1" applyBorder="1" applyAlignment="1">
      <alignment horizontal="left"/>
    </xf>
    <xf numFmtId="0" fontId="29" fillId="2" borderId="4" xfId="2" applyFont="1" applyFill="1" applyBorder="1" applyAlignment="1" applyProtection="1">
      <alignment horizontal="center" vertical="center" textRotation="90" wrapText="1"/>
      <protection locked="0"/>
    </xf>
    <xf numFmtId="0" fontId="29" fillId="2" borderId="2" xfId="2" applyFont="1" applyFill="1" applyBorder="1" applyAlignment="1" applyProtection="1">
      <alignment horizontal="center" vertical="center" wrapText="1"/>
      <protection locked="0"/>
    </xf>
    <xf numFmtId="0" fontId="29" fillId="2" borderId="4" xfId="2" applyFont="1" applyFill="1" applyBorder="1" applyAlignment="1" applyProtection="1">
      <alignment horizontal="center" vertical="center" wrapText="1"/>
      <protection locked="0"/>
    </xf>
    <xf numFmtId="0" fontId="29" fillId="2" borderId="3" xfId="3" applyFont="1" applyFill="1" applyBorder="1" applyAlignment="1" applyProtection="1">
      <alignment horizontal="center" vertical="center"/>
      <protection locked="0"/>
    </xf>
    <xf numFmtId="0" fontId="29" fillId="2" borderId="7" xfId="3" applyFont="1" applyFill="1" applyBorder="1" applyAlignment="1" applyProtection="1">
      <alignment horizontal="center" vertical="center"/>
      <protection locked="0"/>
    </xf>
    <xf numFmtId="0" fontId="29" fillId="2" borderId="8" xfId="3" applyFont="1" applyFill="1" applyBorder="1" applyAlignment="1" applyProtection="1">
      <alignment horizontal="center" vertical="center"/>
      <protection locked="0"/>
    </xf>
    <xf numFmtId="0" fontId="29" fillId="2" borderId="9" xfId="3" applyFont="1" applyFill="1" applyBorder="1" applyAlignment="1" applyProtection="1">
      <alignment horizontal="center" vertical="center"/>
      <protection locked="0"/>
    </xf>
    <xf numFmtId="0" fontId="29" fillId="2" borderId="2" xfId="3" applyFont="1" applyFill="1" applyBorder="1" applyAlignment="1" applyProtection="1">
      <alignment horizontal="center" vertical="center" textRotation="90"/>
      <protection locked="0"/>
    </xf>
    <xf numFmtId="0" fontId="29" fillId="2" borderId="5" xfId="3" applyFont="1" applyFill="1" applyBorder="1" applyAlignment="1" applyProtection="1">
      <alignment horizontal="center" vertical="center" textRotation="90"/>
      <protection locked="0"/>
    </xf>
    <xf numFmtId="164" fontId="29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29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7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30" fillId="0" borderId="0" xfId="7" applyFont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22" fillId="0" borderId="0" xfId="7" applyFont="1" applyBorder="1" applyAlignment="1">
      <alignment horizontal="left"/>
    </xf>
    <xf numFmtId="0" fontId="21" fillId="0" borderId="10" xfId="7" applyFont="1" applyBorder="1" applyAlignment="1">
      <alignment horizontal="center" wrapText="1"/>
    </xf>
    <xf numFmtId="0" fontId="31" fillId="0" borderId="0" xfId="7" applyFont="1" applyFill="1" applyBorder="1" applyAlignment="1">
      <alignment horizontal="left" vertical="center" wrapText="1"/>
    </xf>
    <xf numFmtId="1" fontId="20" fillId="2" borderId="11" xfId="3" applyNumberFormat="1" applyFont="1" applyFill="1" applyBorder="1" applyAlignment="1" applyProtection="1">
      <alignment horizontal="center" vertical="center" wrapText="1"/>
      <protection locked="0"/>
    </xf>
    <xf numFmtId="1" fontId="20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6" applyFont="1" applyAlignment="1">
      <alignment horizontal="center" vertical="center"/>
    </xf>
    <xf numFmtId="0" fontId="23" fillId="0" borderId="0" xfId="2" applyFont="1" applyAlignment="1" applyProtection="1">
      <alignment horizontal="center" vertical="center" wrapText="1"/>
      <protection locked="0"/>
    </xf>
    <xf numFmtId="0" fontId="24" fillId="0" borderId="0" xfId="6" applyFont="1" applyAlignment="1">
      <alignment horizontal="center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/>
    </xf>
    <xf numFmtId="14" fontId="21" fillId="0" borderId="1" xfId="6" applyNumberFormat="1" applyFont="1" applyBorder="1" applyAlignment="1">
      <alignment horizontal="center"/>
    </xf>
    <xf numFmtId="0" fontId="15" fillId="0" borderId="16" xfId="6" applyFont="1" applyBorder="1" applyAlignment="1">
      <alignment horizontal="center" vertical="center"/>
    </xf>
    <xf numFmtId="0" fontId="26" fillId="3" borderId="13" xfId="6" applyFont="1" applyFill="1" applyBorder="1" applyAlignment="1">
      <alignment horizontal="center" vertical="center"/>
    </xf>
    <xf numFmtId="0" fontId="26" fillId="3" borderId="15" xfId="6" applyFont="1" applyFill="1" applyBorder="1" applyAlignment="1">
      <alignment horizontal="center" vertical="center"/>
    </xf>
    <xf numFmtId="0" fontId="26" fillId="3" borderId="16" xfId="6" applyFont="1" applyFill="1" applyBorder="1" applyAlignment="1">
      <alignment horizontal="center" vertical="center"/>
    </xf>
    <xf numFmtId="0" fontId="36" fillId="0" borderId="0" xfId="12" applyFont="1" applyAlignment="1">
      <alignment vertical="center"/>
    </xf>
    <xf numFmtId="0" fontId="1" fillId="0" borderId="0" xfId="12"/>
    <xf numFmtId="0" fontId="37" fillId="0" borderId="0" xfId="2" applyFont="1" applyAlignment="1" applyProtection="1">
      <alignment vertical="center" wrapText="1"/>
      <protection locked="0"/>
    </xf>
    <xf numFmtId="0" fontId="8" fillId="0" borderId="0" xfId="12" applyFont="1"/>
    <xf numFmtId="0" fontId="38" fillId="0" borderId="0" xfId="2" applyFont="1" applyAlignment="1" applyProtection="1">
      <alignment vertical="center" wrapText="1"/>
      <protection locked="0"/>
    </xf>
    <xf numFmtId="0" fontId="39" fillId="0" borderId="0" xfId="12" applyFont="1" applyAlignment="1">
      <alignment vertical="center"/>
    </xf>
    <xf numFmtId="0" fontId="41" fillId="0" borderId="0" xfId="12" applyFont="1" applyAlignment="1">
      <alignment vertical="center"/>
    </xf>
    <xf numFmtId="0" fontId="40" fillId="0" borderId="0" xfId="12" applyFont="1" applyAlignment="1">
      <alignment vertical="center"/>
    </xf>
    <xf numFmtId="0" fontId="42" fillId="0" borderId="0" xfId="12" applyFont="1" applyAlignment="1">
      <alignment horizontal="center" vertical="center"/>
    </xf>
    <xf numFmtId="0" fontId="1" fillId="0" borderId="0" xfId="12" applyAlignment="1">
      <alignment vertical="center"/>
    </xf>
    <xf numFmtId="0" fontId="8" fillId="0" borderId="0" xfId="12" applyFont="1" applyAlignment="1">
      <alignment vertical="center"/>
    </xf>
    <xf numFmtId="0" fontId="42" fillId="0" borderId="1" xfId="12" applyFont="1" applyBorder="1" applyAlignment="1"/>
    <xf numFmtId="0" fontId="43" fillId="0" borderId="0" xfId="12" applyFont="1"/>
    <xf numFmtId="0" fontId="9" fillId="0" borderId="0" xfId="12" applyFont="1"/>
    <xf numFmtId="0" fontId="44" fillId="0" borderId="0" xfId="12" applyFont="1" applyBorder="1" applyAlignment="1">
      <alignment horizontal="center"/>
    </xf>
    <xf numFmtId="0" fontId="44" fillId="0" borderId="0" xfId="12" applyFont="1" applyBorder="1" applyAlignment="1"/>
    <xf numFmtId="0" fontId="45" fillId="2" borderId="2" xfId="2" applyFont="1" applyFill="1" applyBorder="1" applyAlignment="1" applyProtection="1">
      <alignment horizontal="center" vertical="center" textRotation="90" wrapText="1"/>
      <protection locked="0"/>
    </xf>
    <xf numFmtId="0" fontId="45" fillId="2" borderId="2" xfId="2" applyFont="1" applyFill="1" applyBorder="1" applyAlignment="1" applyProtection="1">
      <alignment horizontal="center" vertical="center" wrapText="1"/>
      <protection locked="0"/>
    </xf>
    <xf numFmtId="0" fontId="45" fillId="2" borderId="2" xfId="3" applyFont="1" applyFill="1" applyBorder="1" applyAlignment="1" applyProtection="1">
      <alignment horizontal="center" vertical="center" textRotation="90"/>
      <protection locked="0"/>
    </xf>
    <xf numFmtId="0" fontId="45" fillId="2" borderId="2" xfId="3" applyFont="1" applyFill="1" applyBorder="1" applyAlignment="1" applyProtection="1">
      <alignment horizontal="center" vertical="center" textRotation="90" wrapText="1"/>
      <protection locked="0"/>
    </xf>
    <xf numFmtId="0" fontId="45" fillId="2" borderId="17" xfId="2" applyFont="1" applyFill="1" applyBorder="1" applyAlignment="1" applyProtection="1">
      <alignment horizontal="center" vertical="center" textRotation="90" wrapText="1"/>
      <protection locked="0"/>
    </xf>
    <xf numFmtId="0" fontId="45" fillId="2" borderId="11" xfId="2" applyFont="1" applyFill="1" applyBorder="1" applyAlignment="1" applyProtection="1">
      <alignment horizontal="center" vertical="center" textRotation="90" wrapText="1"/>
      <protection locked="0"/>
    </xf>
    <xf numFmtId="0" fontId="45" fillId="2" borderId="5" xfId="2" applyFont="1" applyFill="1" applyBorder="1" applyAlignment="1" applyProtection="1">
      <alignment horizontal="center" vertical="center" textRotation="90" wrapText="1"/>
      <protection locked="0"/>
    </xf>
    <xf numFmtId="0" fontId="45" fillId="2" borderId="5" xfId="2" applyFont="1" applyFill="1" applyBorder="1" applyAlignment="1" applyProtection="1">
      <alignment horizontal="center" vertical="center" wrapText="1"/>
      <protection locked="0"/>
    </xf>
    <xf numFmtId="0" fontId="45" fillId="2" borderId="5" xfId="3" applyFont="1" applyFill="1" applyBorder="1" applyAlignment="1" applyProtection="1">
      <alignment horizontal="center" vertical="center" textRotation="90"/>
      <protection locked="0"/>
    </xf>
    <xf numFmtId="0" fontId="45" fillId="2" borderId="5" xfId="3" applyFont="1" applyFill="1" applyBorder="1" applyAlignment="1" applyProtection="1">
      <alignment horizontal="center" vertical="center" textRotation="90" wrapText="1"/>
      <protection locked="0"/>
    </xf>
    <xf numFmtId="0" fontId="45" fillId="2" borderId="18" xfId="2" applyFont="1" applyFill="1" applyBorder="1" applyAlignment="1" applyProtection="1">
      <alignment horizontal="center" vertical="center" textRotation="90" wrapText="1"/>
      <protection locked="0"/>
    </xf>
    <xf numFmtId="0" fontId="45" fillId="2" borderId="12" xfId="2" applyFont="1" applyFill="1" applyBorder="1" applyAlignment="1" applyProtection="1">
      <alignment horizontal="center" vertical="center" textRotation="90" wrapText="1"/>
      <protection locked="0"/>
    </xf>
    <xf numFmtId="0" fontId="47" fillId="0" borderId="6" xfId="12" applyFont="1" applyBorder="1" applyAlignment="1">
      <alignment horizontal="center" vertical="center"/>
    </xf>
    <xf numFmtId="0" fontId="48" fillId="3" borderId="6" xfId="12" applyFont="1" applyFill="1" applyBorder="1" applyAlignment="1">
      <alignment vertical="center" wrapText="1"/>
    </xf>
    <xf numFmtId="0" fontId="49" fillId="3" borderId="6" xfId="12" applyFont="1" applyFill="1" applyBorder="1" applyAlignment="1">
      <alignment horizontal="center" vertical="center" wrapText="1"/>
    </xf>
    <xf numFmtId="0" fontId="8" fillId="0" borderId="6" xfId="12" applyFont="1" applyBorder="1" applyAlignment="1">
      <alignment horizontal="center" vertical="center" wrapText="1"/>
    </xf>
    <xf numFmtId="165" fontId="8" fillId="0" borderId="6" xfId="12" applyNumberFormat="1" applyFont="1" applyBorder="1" applyAlignment="1">
      <alignment horizontal="center" vertical="center"/>
    </xf>
    <xf numFmtId="165" fontId="8" fillId="0" borderId="13" xfId="12" applyNumberFormat="1" applyFont="1" applyBorder="1" applyAlignment="1">
      <alignment horizontal="center" vertical="center"/>
    </xf>
    <xf numFmtId="164" fontId="8" fillId="0" borderId="6" xfId="12" applyNumberFormat="1" applyFont="1" applyBorder="1" applyAlignment="1">
      <alignment horizontal="center" vertical="center"/>
    </xf>
    <xf numFmtId="0" fontId="47" fillId="0" borderId="0" xfId="12" applyFont="1" applyBorder="1" applyAlignment="1">
      <alignment horizontal="center" vertical="center"/>
    </xf>
    <xf numFmtId="0" fontId="10" fillId="3" borderId="0" xfId="12" applyFont="1" applyFill="1" applyBorder="1" applyAlignment="1">
      <alignment vertical="center" wrapText="1"/>
    </xf>
    <xf numFmtId="0" fontId="50" fillId="3" borderId="0" xfId="12" applyFont="1" applyFill="1" applyBorder="1" applyAlignment="1">
      <alignment horizontal="center" vertical="center" wrapText="1"/>
    </xf>
    <xf numFmtId="0" fontId="9" fillId="0" borderId="0" xfId="12" applyFont="1" applyBorder="1" applyAlignment="1">
      <alignment horizontal="center" vertical="center" wrapText="1"/>
    </xf>
    <xf numFmtId="165" fontId="9" fillId="0" borderId="0" xfId="12" applyNumberFormat="1" applyFont="1" applyBorder="1" applyAlignment="1">
      <alignment horizontal="center" vertical="center"/>
    </xf>
    <xf numFmtId="164" fontId="9" fillId="0" borderId="0" xfId="12" applyNumberFormat="1" applyFont="1" applyBorder="1" applyAlignment="1">
      <alignment horizontal="center" vertical="center"/>
    </xf>
    <xf numFmtId="0" fontId="51" fillId="0" borderId="0" xfId="12" applyFont="1" applyBorder="1" applyAlignment="1">
      <alignment horizontal="center" vertical="center"/>
    </xf>
    <xf numFmtId="0" fontId="52" fillId="0" borderId="0" xfId="12" applyFont="1" applyAlignment="1">
      <alignment vertical="center"/>
    </xf>
    <xf numFmtId="0" fontId="12" fillId="0" borderId="0" xfId="12" applyFont="1" applyBorder="1" applyAlignment="1">
      <alignment horizontal="left" vertical="center" wrapText="1"/>
    </xf>
    <xf numFmtId="49" fontId="12" fillId="0" borderId="0" xfId="12" applyNumberFormat="1" applyFont="1" applyBorder="1" applyAlignment="1">
      <alignment horizontal="center" vertical="center" wrapText="1"/>
    </xf>
    <xf numFmtId="0" fontId="12" fillId="0" borderId="0" xfId="12" applyFont="1" applyBorder="1" applyAlignment="1">
      <alignment horizontal="center" vertical="center" wrapText="1"/>
    </xf>
    <xf numFmtId="0" fontId="17" fillId="0" borderId="0" xfId="13" applyFont="1" applyAlignment="1">
      <alignment horizontal="center" vertical="center"/>
    </xf>
    <xf numFmtId="0" fontId="17" fillId="0" borderId="0" xfId="13" applyFont="1" applyAlignment="1">
      <alignment vertical="center"/>
    </xf>
    <xf numFmtId="0" fontId="49" fillId="3" borderId="6" xfId="12" applyFont="1" applyFill="1" applyBorder="1" applyAlignment="1">
      <alignment vertical="center" wrapText="1"/>
    </xf>
    <xf numFmtId="0" fontId="53" fillId="0" borderId="0" xfId="12" applyFont="1" applyAlignment="1">
      <alignment horizontal="center" vertical="center"/>
    </xf>
    <xf numFmtId="0" fontId="37" fillId="0" borderId="0" xfId="2" applyFont="1" applyAlignment="1" applyProtection="1">
      <alignment horizontal="center" vertical="center" wrapText="1"/>
      <protection locked="0"/>
    </xf>
    <xf numFmtId="0" fontId="38" fillId="0" borderId="0" xfId="2" applyFont="1" applyAlignment="1" applyProtection="1">
      <alignment horizontal="center" vertical="center" wrapText="1"/>
      <protection locked="0"/>
    </xf>
    <xf numFmtId="0" fontId="39" fillId="0" borderId="0" xfId="12" applyFont="1" applyAlignment="1">
      <alignment horizontal="center" vertical="center"/>
    </xf>
    <xf numFmtId="0" fontId="41" fillId="0" borderId="0" xfId="12" applyFont="1" applyAlignment="1">
      <alignment horizontal="center" vertical="center"/>
    </xf>
    <xf numFmtId="0" fontId="16" fillId="3" borderId="14" xfId="0" applyFont="1" applyFill="1" applyBorder="1" applyAlignment="1">
      <alignment wrapText="1"/>
    </xf>
    <xf numFmtId="0" fontId="16" fillId="3" borderId="14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22" fillId="3" borderId="14" xfId="0" applyFont="1" applyFill="1" applyBorder="1" applyAlignment="1">
      <alignment vertical="center" wrapText="1"/>
    </xf>
    <xf numFmtId="0" fontId="54" fillId="0" borderId="0" xfId="12" applyFont="1" applyAlignment="1">
      <alignment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8"/>
    <cellStyle name="Обычный 2 4 2" xfId="12"/>
    <cellStyle name="Обычный 2 5" xfId="10"/>
    <cellStyle name="Обычный 3" xfId="6"/>
    <cellStyle name="Обычный 3 2" xfId="11"/>
    <cellStyle name="Обычный 3 3" xfId="13"/>
    <cellStyle name="Обычный 4" xfId="7"/>
    <cellStyle name="Обычный 4 2" xfId="9"/>
    <cellStyle name="Обычный_Измайлово-2003" xfId="3"/>
    <cellStyle name="Обычный_Лист Microsoft Exce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view="pageBreakPreview" zoomScale="81" zoomScaleNormal="90" workbookViewId="0">
      <selection activeCell="L11" sqref="L11"/>
    </sheetView>
  </sheetViews>
  <sheetFormatPr defaultColWidth="9.140625" defaultRowHeight="15" x14ac:dyDescent="0.25"/>
  <cols>
    <col min="1" max="1" width="5.5703125" style="210" customWidth="1"/>
    <col min="2" max="2" width="29.140625" style="210" customWidth="1"/>
    <col min="3" max="3" width="5.7109375" style="210" customWidth="1"/>
    <col min="4" max="4" width="56.5703125" style="210" customWidth="1"/>
    <col min="5" max="5" width="19.5703125" style="210" customWidth="1"/>
    <col min="6" max="10" width="8.28515625" style="210" customWidth="1"/>
    <col min="11" max="11" width="3.5703125" style="210" customWidth="1"/>
    <col min="12" max="12" width="7" style="210" customWidth="1"/>
    <col min="13" max="13" width="9.28515625" style="210" customWidth="1"/>
    <col min="14" max="16" width="3.7109375" style="210" customWidth="1"/>
    <col min="17" max="17" width="7.28515625" style="210" customWidth="1"/>
    <col min="18" max="18" width="8.85546875" style="210" customWidth="1"/>
    <col min="19" max="19" width="5" style="210" customWidth="1"/>
    <col min="20" max="16384" width="9.140625" style="210"/>
  </cols>
  <sheetData>
    <row r="1" spans="1:20" ht="47.45" customHeight="1" x14ac:dyDescent="0.25">
      <c r="A1" s="258" t="s">
        <v>151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09"/>
      <c r="O1" s="209"/>
      <c r="P1" s="209"/>
      <c r="Q1" s="209"/>
      <c r="R1" s="209"/>
      <c r="S1" s="209"/>
      <c r="T1" s="209"/>
    </row>
    <row r="2" spans="1:20" s="212" customFormat="1" ht="32.25" customHeight="1" x14ac:dyDescent="0.3">
      <c r="A2" s="259" t="s">
        <v>213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11"/>
      <c r="O2" s="211"/>
      <c r="P2" s="211"/>
      <c r="Q2" s="211"/>
      <c r="R2" s="211"/>
      <c r="S2" s="211"/>
      <c r="T2" s="211"/>
    </row>
    <row r="3" spans="1:20" ht="32.25" customHeight="1" x14ac:dyDescent="0.25">
      <c r="A3" s="260" t="s">
        <v>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13"/>
      <c r="O3" s="213"/>
      <c r="P3" s="213"/>
      <c r="Q3" s="213"/>
      <c r="R3" s="213"/>
      <c r="S3" s="213"/>
      <c r="T3" s="213"/>
    </row>
    <row r="4" spans="1:20" ht="32.25" customHeight="1" x14ac:dyDescent="0.25">
      <c r="A4" s="261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14"/>
      <c r="O4" s="214"/>
      <c r="P4" s="214"/>
      <c r="Q4" s="214"/>
      <c r="R4" s="214"/>
      <c r="S4" s="214"/>
      <c r="T4" s="214"/>
    </row>
    <row r="5" spans="1:20" ht="32.25" customHeight="1" x14ac:dyDescent="0.25">
      <c r="A5" s="262" t="s">
        <v>212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15"/>
      <c r="O5" s="215"/>
      <c r="P5" s="215"/>
      <c r="Q5" s="215"/>
      <c r="R5" s="215"/>
      <c r="S5" s="215"/>
      <c r="T5" s="215"/>
    </row>
    <row r="6" spans="1:20" s="219" customFormat="1" ht="42.6" customHeight="1" x14ac:dyDescent="0.25">
      <c r="A6" s="216"/>
      <c r="B6" s="216"/>
      <c r="C6" s="216"/>
      <c r="D6" s="267" t="s">
        <v>216</v>
      </c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217"/>
      <c r="P6" s="218"/>
      <c r="Q6" s="218"/>
      <c r="R6" s="218"/>
      <c r="S6" s="218"/>
      <c r="T6" s="218"/>
    </row>
    <row r="7" spans="1:20" ht="22.5" customHeight="1" x14ac:dyDescent="0.25">
      <c r="A7" s="220" t="s">
        <v>34</v>
      </c>
      <c r="B7" s="220"/>
      <c r="C7" s="220"/>
      <c r="D7" s="221"/>
      <c r="E7" s="221"/>
      <c r="F7" s="222"/>
      <c r="G7" s="222"/>
      <c r="H7" s="222"/>
      <c r="I7" s="222"/>
      <c r="J7" s="222"/>
      <c r="K7" s="223" t="s">
        <v>172</v>
      </c>
      <c r="L7" s="223"/>
      <c r="M7" s="223"/>
      <c r="N7" s="224"/>
      <c r="O7" s="224"/>
    </row>
    <row r="8" spans="1:20" ht="33" customHeight="1" x14ac:dyDescent="0.25">
      <c r="A8" s="225" t="s">
        <v>198</v>
      </c>
      <c r="B8" s="226" t="s">
        <v>199</v>
      </c>
      <c r="C8" s="225" t="s">
        <v>3</v>
      </c>
      <c r="D8" s="226" t="s">
        <v>200</v>
      </c>
      <c r="E8" s="226" t="s">
        <v>201</v>
      </c>
      <c r="F8" s="227" t="s">
        <v>202</v>
      </c>
      <c r="G8" s="227" t="s">
        <v>203</v>
      </c>
      <c r="H8" s="227" t="s">
        <v>204</v>
      </c>
      <c r="I8" s="228" t="s">
        <v>205</v>
      </c>
      <c r="J8" s="228" t="s">
        <v>206</v>
      </c>
      <c r="K8" s="225" t="s">
        <v>207</v>
      </c>
      <c r="L8" s="229" t="s">
        <v>15</v>
      </c>
      <c r="M8" s="230" t="s">
        <v>208</v>
      </c>
      <c r="N8" s="222"/>
      <c r="O8" s="222"/>
    </row>
    <row r="9" spans="1:20" ht="33" customHeight="1" x14ac:dyDescent="0.25">
      <c r="A9" s="231"/>
      <c r="B9" s="232"/>
      <c r="C9" s="231"/>
      <c r="D9" s="232"/>
      <c r="E9" s="232"/>
      <c r="F9" s="233"/>
      <c r="G9" s="233"/>
      <c r="H9" s="233"/>
      <c r="I9" s="234"/>
      <c r="J9" s="234"/>
      <c r="K9" s="231"/>
      <c r="L9" s="235"/>
      <c r="M9" s="236"/>
      <c r="N9" s="222"/>
      <c r="O9" s="222"/>
    </row>
    <row r="10" spans="1:20" ht="38.25" customHeight="1" x14ac:dyDescent="0.25">
      <c r="A10" s="237">
        <v>1</v>
      </c>
      <c r="B10" s="257" t="s">
        <v>211</v>
      </c>
      <c r="C10" s="239">
        <v>2</v>
      </c>
      <c r="D10" s="238" t="s">
        <v>209</v>
      </c>
      <c r="E10" s="239" t="s">
        <v>210</v>
      </c>
      <c r="F10" s="240">
        <v>6.6</v>
      </c>
      <c r="G10" s="241">
        <v>7.5</v>
      </c>
      <c r="H10" s="241">
        <v>6.8</v>
      </c>
      <c r="I10" s="241">
        <v>8</v>
      </c>
      <c r="J10" s="241">
        <v>6.9</v>
      </c>
      <c r="K10" s="241"/>
      <c r="L10" s="242">
        <f>SUM(F10+G10+H10+I10+J10)</f>
        <v>35.799999999999997</v>
      </c>
      <c r="M10" s="243">
        <f>L10*2</f>
        <v>71.599999999999994</v>
      </c>
      <c r="N10" s="222"/>
      <c r="O10" s="222"/>
    </row>
    <row r="11" spans="1:20" ht="38.25" customHeight="1" x14ac:dyDescent="0.25">
      <c r="A11" s="244"/>
      <c r="B11" s="245"/>
      <c r="C11" s="246"/>
      <c r="D11" s="245"/>
      <c r="E11" s="246"/>
      <c r="F11" s="247"/>
      <c r="G11" s="248"/>
      <c r="H11" s="248"/>
      <c r="I11" s="248"/>
      <c r="J11" s="248"/>
      <c r="K11" s="248"/>
      <c r="L11" s="248"/>
      <c r="M11" s="249"/>
      <c r="N11" s="222"/>
      <c r="O11" s="222"/>
    </row>
    <row r="12" spans="1:20" s="219" customFormat="1" ht="37.5" customHeight="1" x14ac:dyDescent="0.25">
      <c r="A12" s="250"/>
      <c r="B12" s="251" t="s">
        <v>12</v>
      </c>
      <c r="C12" s="252"/>
      <c r="D12" s="253"/>
      <c r="E12" s="254"/>
      <c r="F12" s="255" t="s">
        <v>165</v>
      </c>
      <c r="G12" s="255"/>
      <c r="H12" s="255"/>
      <c r="I12" s="255"/>
      <c r="J12" s="255"/>
      <c r="K12" s="255"/>
      <c r="L12" s="256"/>
      <c r="M12" s="256"/>
      <c r="N12" s="256"/>
      <c r="O12" s="256"/>
      <c r="P12" s="256"/>
      <c r="Q12" s="256"/>
    </row>
    <row r="13" spans="1:20" s="219" customFormat="1" ht="37.5" customHeight="1" x14ac:dyDescent="0.25">
      <c r="B13" s="251" t="s">
        <v>13</v>
      </c>
      <c r="F13" s="255" t="s">
        <v>43</v>
      </c>
      <c r="G13" s="255"/>
      <c r="H13" s="255"/>
      <c r="I13" s="255"/>
      <c r="J13" s="255"/>
      <c r="K13" s="255"/>
      <c r="L13" s="256"/>
      <c r="M13" s="256"/>
      <c r="N13" s="256"/>
      <c r="O13" s="256"/>
      <c r="P13" s="256"/>
      <c r="Q13" s="256"/>
    </row>
  </sheetData>
  <mergeCells count="21">
    <mergeCell ref="M8:M9"/>
    <mergeCell ref="F12:K12"/>
    <mergeCell ref="F13:K13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A1:M1"/>
    <mergeCell ref="A2:M2"/>
    <mergeCell ref="A3:M3"/>
    <mergeCell ref="A4:M4"/>
    <mergeCell ref="A5:M5"/>
    <mergeCell ref="K7:M7"/>
  </mergeCells>
  <printOptions horizontalCentered="1"/>
  <pageMargins left="0" right="0" top="0" bottom="0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view="pageBreakPreview" zoomScale="90" zoomScaleNormal="100" zoomScaleSheetLayoutView="90" workbookViewId="0">
      <selection activeCell="D25" sqref="D25"/>
    </sheetView>
  </sheetViews>
  <sheetFormatPr defaultColWidth="9.140625" defaultRowHeight="15" x14ac:dyDescent="0.25"/>
  <cols>
    <col min="1" max="1" width="5.85546875" style="24" customWidth="1"/>
    <col min="2" max="2" width="26.28515625" style="24" customWidth="1"/>
    <col min="3" max="3" width="50" style="24" customWidth="1"/>
    <col min="4" max="4" width="31.85546875" style="24" customWidth="1"/>
    <col min="5" max="6" width="10.7109375" style="24" customWidth="1"/>
    <col min="7" max="7" width="12.5703125" style="24" customWidth="1"/>
    <col min="8" max="16384" width="9.140625" style="24"/>
  </cols>
  <sheetData>
    <row r="2" spans="1:7" s="23" customFormat="1" ht="53.25" customHeight="1" x14ac:dyDescent="0.25">
      <c r="A2" s="191" t="s">
        <v>133</v>
      </c>
      <c r="B2" s="191"/>
      <c r="C2" s="191"/>
      <c r="D2" s="191"/>
      <c r="E2" s="191"/>
      <c r="F2" s="191"/>
      <c r="G2" s="191"/>
    </row>
    <row r="3" spans="1:7" ht="34.9" customHeight="1" x14ac:dyDescent="0.25">
      <c r="A3" s="192" t="s">
        <v>35</v>
      </c>
      <c r="B3" s="192"/>
      <c r="C3" s="192"/>
      <c r="D3" s="192"/>
      <c r="E3" s="192"/>
      <c r="F3" s="192"/>
      <c r="G3" s="192"/>
    </row>
    <row r="4" spans="1:7" s="23" customFormat="1" ht="42.6" customHeight="1" x14ac:dyDescent="0.25">
      <c r="A4" s="193" t="s">
        <v>32</v>
      </c>
      <c r="B4" s="193"/>
      <c r="C4" s="193"/>
      <c r="D4" s="193"/>
      <c r="E4" s="193"/>
      <c r="F4" s="193"/>
      <c r="G4" s="193"/>
    </row>
    <row r="5" spans="1:7" s="23" customFormat="1" ht="42.6" customHeight="1" x14ac:dyDescent="0.25">
      <c r="A5" s="190" t="s">
        <v>36</v>
      </c>
      <c r="B5" s="190"/>
      <c r="C5" s="190"/>
      <c r="D5" s="190"/>
      <c r="E5" s="190"/>
      <c r="F5" s="190"/>
      <c r="G5" s="190"/>
    </row>
    <row r="6" spans="1:7" ht="35.25" customHeight="1" x14ac:dyDescent="0.25">
      <c r="A6" s="194" t="s">
        <v>34</v>
      </c>
      <c r="B6" s="194"/>
      <c r="C6" s="194"/>
      <c r="D6" s="25"/>
      <c r="E6" s="26"/>
      <c r="F6" s="195" t="s">
        <v>170</v>
      </c>
      <c r="G6" s="195"/>
    </row>
    <row r="7" spans="1:7" ht="33" customHeight="1" x14ac:dyDescent="0.25">
      <c r="A7" s="142" t="s">
        <v>2</v>
      </c>
      <c r="B7" s="143" t="s">
        <v>27</v>
      </c>
      <c r="C7" s="143" t="s">
        <v>28</v>
      </c>
      <c r="D7" s="143" t="s">
        <v>19</v>
      </c>
      <c r="E7" s="140" t="s">
        <v>37</v>
      </c>
      <c r="F7" s="197" t="s">
        <v>38</v>
      </c>
      <c r="G7" s="141" t="s">
        <v>6</v>
      </c>
    </row>
    <row r="8" spans="1:7" ht="33" customHeight="1" x14ac:dyDescent="0.25">
      <c r="A8" s="142"/>
      <c r="B8" s="143"/>
      <c r="C8" s="143"/>
      <c r="D8" s="143"/>
      <c r="E8" s="140"/>
      <c r="F8" s="198"/>
      <c r="G8" s="141"/>
    </row>
    <row r="9" spans="1:7" ht="39" customHeight="1" x14ac:dyDescent="0.25">
      <c r="A9" s="27">
        <f>RANK(G9,G$9:G$15,0)</f>
        <v>1</v>
      </c>
      <c r="B9" s="121" t="s">
        <v>53</v>
      </c>
      <c r="C9" s="122" t="s">
        <v>148</v>
      </c>
      <c r="D9" s="71" t="s">
        <v>51</v>
      </c>
      <c r="E9" s="28">
        <v>70.98</v>
      </c>
      <c r="F9" s="28">
        <v>71.841999999999999</v>
      </c>
      <c r="G9" s="29">
        <f t="shared" ref="G9:G11" si="0">E9+F9</f>
        <v>142.822</v>
      </c>
    </row>
    <row r="10" spans="1:7" ht="39" customHeight="1" x14ac:dyDescent="0.25">
      <c r="A10" s="27">
        <f>RANK(G10,G$9:G$15,0)</f>
        <v>2</v>
      </c>
      <c r="B10" s="123" t="s">
        <v>77</v>
      </c>
      <c r="C10" s="122" t="s">
        <v>148</v>
      </c>
      <c r="D10" s="71" t="s">
        <v>51</v>
      </c>
      <c r="E10" s="28">
        <v>69.313999999999993</v>
      </c>
      <c r="F10" s="28">
        <v>69.123000000000005</v>
      </c>
      <c r="G10" s="29">
        <f t="shared" si="0"/>
        <v>138.43700000000001</v>
      </c>
    </row>
    <row r="11" spans="1:7" ht="39" customHeight="1" x14ac:dyDescent="0.25">
      <c r="A11" s="27">
        <f>RANK(G11,G$9:G$15,0)</f>
        <v>3</v>
      </c>
      <c r="B11" s="123" t="s">
        <v>120</v>
      </c>
      <c r="C11" s="122" t="s">
        <v>148</v>
      </c>
      <c r="D11" s="71" t="s">
        <v>51</v>
      </c>
      <c r="E11" s="28">
        <v>67.843000000000004</v>
      </c>
      <c r="F11" s="28">
        <v>68.947000000000003</v>
      </c>
      <c r="G11" s="29">
        <f t="shared" si="0"/>
        <v>136.79000000000002</v>
      </c>
    </row>
    <row r="12" spans="1:7" ht="39" customHeight="1" x14ac:dyDescent="0.25">
      <c r="A12" s="27">
        <f>RANK(G12,G$9:G$15,0)</f>
        <v>5</v>
      </c>
      <c r="B12" s="123" t="s">
        <v>48</v>
      </c>
      <c r="C12" s="122" t="s">
        <v>149</v>
      </c>
      <c r="D12" s="71" t="s">
        <v>51</v>
      </c>
      <c r="E12" s="28">
        <v>65.784000000000006</v>
      </c>
      <c r="F12" s="28">
        <v>65.350999999999999</v>
      </c>
      <c r="G12" s="29">
        <f t="shared" ref="G12:G15" si="1">E12+F12</f>
        <v>131.13499999999999</v>
      </c>
    </row>
    <row r="13" spans="1:7" ht="39" customHeight="1" x14ac:dyDescent="0.25">
      <c r="A13" s="27">
        <f>RANK(G13,G$9:G$15,0)</f>
        <v>6</v>
      </c>
      <c r="B13" s="122" t="s">
        <v>121</v>
      </c>
      <c r="C13" s="122" t="s">
        <v>149</v>
      </c>
      <c r="D13" s="71" t="s">
        <v>51</v>
      </c>
      <c r="E13" s="28">
        <v>65.489999999999995</v>
      </c>
      <c r="F13" s="28">
        <v>65</v>
      </c>
      <c r="G13" s="29">
        <f t="shared" si="1"/>
        <v>130.49</v>
      </c>
    </row>
    <row r="14" spans="1:7" ht="39" customHeight="1" x14ac:dyDescent="0.25">
      <c r="A14" s="27">
        <f>RANK(G14,G$9:G$15,0)</f>
        <v>4</v>
      </c>
      <c r="B14" s="123" t="s">
        <v>118</v>
      </c>
      <c r="C14" s="122" t="s">
        <v>149</v>
      </c>
      <c r="D14" s="71" t="s">
        <v>51</v>
      </c>
      <c r="E14" s="28">
        <v>65.195999999999998</v>
      </c>
      <c r="F14" s="28">
        <v>66.052999999999997</v>
      </c>
      <c r="G14" s="29">
        <f t="shared" si="1"/>
        <v>131.249</v>
      </c>
    </row>
    <row r="15" spans="1:7" ht="39" customHeight="1" x14ac:dyDescent="0.25">
      <c r="A15" s="27">
        <f>RANK(G15,G$9:G$15,0)</f>
        <v>7</v>
      </c>
      <c r="B15" s="122" t="s">
        <v>76</v>
      </c>
      <c r="C15" s="124" t="s">
        <v>171</v>
      </c>
      <c r="D15" s="71" t="s">
        <v>51</v>
      </c>
      <c r="E15" s="28">
        <v>62.539000000000001</v>
      </c>
      <c r="F15" s="28">
        <v>65.876999999999995</v>
      </c>
      <c r="G15" s="29">
        <f t="shared" si="1"/>
        <v>128.416</v>
      </c>
    </row>
    <row r="16" spans="1:7" s="23" customFormat="1" ht="42.6" customHeight="1" x14ac:dyDescent="0.25">
      <c r="A16" s="190" t="s">
        <v>67</v>
      </c>
      <c r="B16" s="190"/>
      <c r="C16" s="190"/>
      <c r="D16" s="190"/>
      <c r="E16" s="190"/>
      <c r="F16" s="190"/>
      <c r="G16" s="190"/>
    </row>
    <row r="17" spans="1:9" ht="33" customHeight="1" x14ac:dyDescent="0.25">
      <c r="A17" s="142" t="s">
        <v>2</v>
      </c>
      <c r="B17" s="143" t="s">
        <v>27</v>
      </c>
      <c r="C17" s="143" t="s">
        <v>28</v>
      </c>
      <c r="D17" s="143" t="s">
        <v>19</v>
      </c>
      <c r="E17" s="140" t="s">
        <v>65</v>
      </c>
      <c r="F17" s="197" t="s">
        <v>66</v>
      </c>
      <c r="G17" s="141" t="s">
        <v>6</v>
      </c>
    </row>
    <row r="18" spans="1:9" ht="33" customHeight="1" x14ac:dyDescent="0.25">
      <c r="A18" s="142"/>
      <c r="B18" s="143"/>
      <c r="C18" s="143"/>
      <c r="D18" s="143"/>
      <c r="E18" s="140"/>
      <c r="F18" s="198"/>
      <c r="G18" s="141"/>
    </row>
    <row r="19" spans="1:9" s="77" customFormat="1" ht="39" customHeight="1" x14ac:dyDescent="0.25">
      <c r="A19" s="75">
        <f>RANK(G19,G$19:G$21,0)</f>
        <v>1</v>
      </c>
      <c r="B19" s="70" t="s">
        <v>54</v>
      </c>
      <c r="C19" s="70" t="s">
        <v>110</v>
      </c>
      <c r="D19" s="71" t="s">
        <v>33</v>
      </c>
      <c r="E19" s="28">
        <v>66.087000000000003</v>
      </c>
      <c r="F19" s="28">
        <v>66.605000000000004</v>
      </c>
      <c r="G19" s="76">
        <f>E19+F19</f>
        <v>132.69200000000001</v>
      </c>
    </row>
    <row r="20" spans="1:9" ht="39" customHeight="1" x14ac:dyDescent="0.25">
      <c r="A20" s="75">
        <f>RANK(G20,G$19:G$21,0)</f>
        <v>2</v>
      </c>
      <c r="B20" s="70" t="s">
        <v>55</v>
      </c>
      <c r="C20" s="70" t="s">
        <v>110</v>
      </c>
      <c r="D20" s="71" t="s">
        <v>33</v>
      </c>
      <c r="E20" s="28">
        <v>66.884</v>
      </c>
      <c r="F20" s="28">
        <v>65.617000000000004</v>
      </c>
      <c r="G20" s="29">
        <f>E20+F20</f>
        <v>132.501</v>
      </c>
    </row>
    <row r="21" spans="1:9" ht="39" customHeight="1" x14ac:dyDescent="0.25">
      <c r="A21" s="75">
        <f>RANK(G21,G$19:G$21,0)</f>
        <v>3</v>
      </c>
      <c r="B21" s="70" t="s">
        <v>59</v>
      </c>
      <c r="C21" s="70" t="s">
        <v>109</v>
      </c>
      <c r="D21" s="71" t="s">
        <v>33</v>
      </c>
      <c r="E21" s="28">
        <v>66.013999999999996</v>
      </c>
      <c r="F21" s="28">
        <v>64.506</v>
      </c>
      <c r="G21" s="29">
        <f>E21+F21</f>
        <v>130.51999999999998</v>
      </c>
    </row>
    <row r="22" spans="1:9" s="23" customFormat="1" ht="42.6" customHeight="1" x14ac:dyDescent="0.25">
      <c r="A22" s="190" t="s">
        <v>87</v>
      </c>
      <c r="B22" s="190"/>
      <c r="C22" s="190"/>
      <c r="D22" s="190"/>
      <c r="E22" s="190"/>
      <c r="F22" s="190"/>
      <c r="G22" s="190"/>
    </row>
    <row r="23" spans="1:9" customFormat="1" ht="42" customHeight="1" x14ac:dyDescent="0.25">
      <c r="A23" s="27">
        <v>1</v>
      </c>
      <c r="B23" s="70" t="s">
        <v>88</v>
      </c>
      <c r="C23" s="69" t="s">
        <v>96</v>
      </c>
      <c r="D23" s="95" t="s">
        <v>44</v>
      </c>
      <c r="E23" s="28">
        <v>71</v>
      </c>
      <c r="F23" s="28">
        <v>70.679000000000002</v>
      </c>
      <c r="G23" s="29">
        <f>F23+E23</f>
        <v>141.679</v>
      </c>
    </row>
    <row r="24" spans="1:9" customFormat="1" ht="42" customHeight="1" x14ac:dyDescent="0.25">
      <c r="A24" s="27">
        <v>2</v>
      </c>
      <c r="B24" s="70" t="s">
        <v>58</v>
      </c>
      <c r="C24" s="69" t="s">
        <v>96</v>
      </c>
      <c r="D24" s="95" t="s">
        <v>44</v>
      </c>
      <c r="E24" s="28">
        <v>65.875</v>
      </c>
      <c r="F24" s="28">
        <v>72.463999999999999</v>
      </c>
      <c r="G24" s="29">
        <f>F24+E24</f>
        <v>138.339</v>
      </c>
    </row>
    <row r="25" spans="1:9" customFormat="1" ht="42" customHeight="1" x14ac:dyDescent="0.25">
      <c r="A25" s="27">
        <v>3</v>
      </c>
      <c r="B25" s="70" t="s">
        <v>111</v>
      </c>
      <c r="C25" s="69" t="s">
        <v>96</v>
      </c>
      <c r="D25" s="95" t="s">
        <v>44</v>
      </c>
      <c r="E25" s="28">
        <v>65.25</v>
      </c>
      <c r="F25" s="28">
        <v>72.304000000000002</v>
      </c>
      <c r="G25" s="29">
        <f>F25+E25</f>
        <v>137.554</v>
      </c>
    </row>
    <row r="26" spans="1:9" ht="39" customHeight="1" x14ac:dyDescent="0.25">
      <c r="A26" s="30"/>
      <c r="B26" s="37"/>
      <c r="C26" s="37"/>
      <c r="D26" s="38"/>
      <c r="E26" s="39"/>
      <c r="F26" s="39"/>
      <c r="G26" s="31"/>
    </row>
    <row r="27" spans="1:9" s="41" customFormat="1" ht="37.5" customHeight="1" x14ac:dyDescent="0.3">
      <c r="A27" s="40"/>
      <c r="B27" s="196" t="s">
        <v>12</v>
      </c>
      <c r="C27" s="196"/>
      <c r="D27" s="145" t="s">
        <v>132</v>
      </c>
      <c r="E27" s="145"/>
      <c r="F27" s="145"/>
      <c r="G27" s="145"/>
      <c r="H27" s="49"/>
      <c r="I27" s="49"/>
    </row>
    <row r="28" spans="1:9" s="41" customFormat="1" ht="31.5" customHeight="1" x14ac:dyDescent="0.3">
      <c r="A28" s="40"/>
      <c r="B28" s="196" t="s">
        <v>13</v>
      </c>
      <c r="C28" s="196"/>
      <c r="D28" s="192" t="s">
        <v>17</v>
      </c>
      <c r="E28" s="192"/>
      <c r="F28" s="192"/>
      <c r="G28" s="192"/>
    </row>
    <row r="29" spans="1:9" ht="19.5" customHeight="1" x14ac:dyDescent="0.25">
      <c r="A29" s="32"/>
      <c r="B29" s="33"/>
      <c r="C29" s="34"/>
      <c r="D29" s="35"/>
      <c r="E29" s="36"/>
      <c r="F29" s="36"/>
      <c r="G29" s="36"/>
    </row>
  </sheetData>
  <sortState ref="A23:I25">
    <sortCondition ref="A23"/>
  </sortState>
  <mergeCells count="26">
    <mergeCell ref="D28:G28"/>
    <mergeCell ref="B27:C27"/>
    <mergeCell ref="B28:C28"/>
    <mergeCell ref="E7:E8"/>
    <mergeCell ref="F7:F8"/>
    <mergeCell ref="G7:G8"/>
    <mergeCell ref="B7:B8"/>
    <mergeCell ref="C7:C8"/>
    <mergeCell ref="D7:D8"/>
    <mergeCell ref="B17:B18"/>
    <mergeCell ref="C17:C18"/>
    <mergeCell ref="D27:G27"/>
    <mergeCell ref="A22:G22"/>
    <mergeCell ref="D17:D18"/>
    <mergeCell ref="E17:E18"/>
    <mergeCell ref="F17:F18"/>
    <mergeCell ref="G17:G18"/>
    <mergeCell ref="A16:G16"/>
    <mergeCell ref="A7:A8"/>
    <mergeCell ref="A17:A18"/>
    <mergeCell ref="A2:G2"/>
    <mergeCell ref="A3:G3"/>
    <mergeCell ref="A4:G4"/>
    <mergeCell ref="A5:G5"/>
    <mergeCell ref="A6:C6"/>
    <mergeCell ref="F6:G6"/>
  </mergeCells>
  <printOptions horizontalCentered="1"/>
  <pageMargins left="0" right="0" top="0.35433070866141736" bottom="0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sqref="A1:F1"/>
    </sheetView>
  </sheetViews>
  <sheetFormatPr defaultRowHeight="15" x14ac:dyDescent="0.25"/>
  <cols>
    <col min="1" max="1" width="4.140625" style="1" customWidth="1"/>
    <col min="2" max="2" width="30.5703125" style="1" customWidth="1"/>
    <col min="3" max="3" width="49.28515625" style="1" customWidth="1"/>
    <col min="4" max="4" width="25" style="1" customWidth="1"/>
    <col min="5" max="5" width="9.140625" style="1" customWidth="1"/>
    <col min="6" max="6" width="11.28515625" style="1" customWidth="1"/>
    <col min="7" max="16384" width="9.140625" style="1"/>
  </cols>
  <sheetData>
    <row r="1" spans="1:6" ht="30" x14ac:dyDescent="0.25">
      <c r="A1" s="199" t="s">
        <v>133</v>
      </c>
      <c r="B1" s="199"/>
      <c r="C1" s="199"/>
      <c r="D1" s="199"/>
      <c r="E1" s="199"/>
      <c r="F1" s="199"/>
    </row>
    <row r="2" spans="1:6" ht="24.75" customHeight="1" x14ac:dyDescent="0.25">
      <c r="A2" s="200" t="s">
        <v>0</v>
      </c>
      <c r="B2" s="200"/>
      <c r="C2" s="200"/>
      <c r="D2" s="200"/>
      <c r="E2" s="200"/>
      <c r="F2" s="200"/>
    </row>
    <row r="3" spans="1:6" ht="24.75" customHeight="1" x14ac:dyDescent="0.25">
      <c r="A3" s="201" t="s">
        <v>1</v>
      </c>
      <c r="B3" s="201"/>
      <c r="C3" s="201"/>
      <c r="D3" s="201"/>
      <c r="E3" s="201"/>
      <c r="F3" s="201"/>
    </row>
    <row r="4" spans="1:6" ht="23.25" x14ac:dyDescent="0.35">
      <c r="A4" s="203" t="s">
        <v>68</v>
      </c>
      <c r="B4" s="203"/>
      <c r="C4" s="203"/>
      <c r="D4" s="203"/>
      <c r="E4" s="203"/>
      <c r="F4" s="203"/>
    </row>
    <row r="5" spans="1:6" s="9" customFormat="1" ht="48" customHeight="1" x14ac:dyDescent="0.25">
      <c r="A5" s="147" t="s">
        <v>41</v>
      </c>
      <c r="B5" s="147"/>
      <c r="C5" s="148" t="s">
        <v>164</v>
      </c>
      <c r="D5" s="148"/>
      <c r="E5" s="148"/>
      <c r="F5" s="51"/>
    </row>
    <row r="6" spans="1:6" s="5" customFormat="1" x14ac:dyDescent="0.25">
      <c r="A6" s="11" t="s">
        <v>18</v>
      </c>
      <c r="B6" s="11"/>
      <c r="C6" s="2"/>
      <c r="D6" s="2"/>
      <c r="E6" s="170" t="s">
        <v>115</v>
      </c>
      <c r="F6" s="170"/>
    </row>
    <row r="7" spans="1:6" s="5" customFormat="1" ht="15" customHeight="1" x14ac:dyDescent="0.25">
      <c r="A7" s="155" t="s">
        <v>2</v>
      </c>
      <c r="B7" s="159" t="s">
        <v>27</v>
      </c>
      <c r="C7" s="159" t="s">
        <v>28</v>
      </c>
      <c r="D7" s="159" t="s">
        <v>19</v>
      </c>
      <c r="E7" s="155" t="s">
        <v>15</v>
      </c>
      <c r="F7" s="157" t="s">
        <v>6</v>
      </c>
    </row>
    <row r="8" spans="1:6" s="5" customFormat="1" ht="36" customHeight="1" x14ac:dyDescent="0.25">
      <c r="A8" s="156"/>
      <c r="B8" s="160"/>
      <c r="C8" s="160"/>
      <c r="D8" s="160"/>
      <c r="E8" s="156"/>
      <c r="F8" s="158"/>
    </row>
    <row r="9" spans="1:6" s="5" customFormat="1" ht="32.25" customHeight="1" x14ac:dyDescent="0.25">
      <c r="A9" s="65">
        <v>1</v>
      </c>
      <c r="B9" s="58" t="s">
        <v>70</v>
      </c>
      <c r="C9" s="74" t="s">
        <v>69</v>
      </c>
      <c r="D9" s="3" t="s">
        <v>44</v>
      </c>
      <c r="E9" s="7">
        <v>140.5</v>
      </c>
      <c r="F9" s="8">
        <f>E9/2.1</f>
        <v>66.904761904761898</v>
      </c>
    </row>
    <row r="10" spans="1:6" ht="23.25" x14ac:dyDescent="0.35">
      <c r="A10" s="203" t="s">
        <v>42</v>
      </c>
      <c r="B10" s="203"/>
      <c r="C10" s="203"/>
      <c r="D10" s="203"/>
      <c r="E10" s="203"/>
      <c r="F10" s="203"/>
    </row>
    <row r="11" spans="1:6" s="5" customFormat="1" ht="32.25" customHeight="1" x14ac:dyDescent="0.25">
      <c r="A11" s="6">
        <f>RANK(F11,F$11:F$11,0)</f>
        <v>1</v>
      </c>
      <c r="B11" s="58" t="s">
        <v>78</v>
      </c>
      <c r="C11" s="66" t="s">
        <v>79</v>
      </c>
      <c r="D11" s="3" t="s">
        <v>44</v>
      </c>
      <c r="E11" s="7">
        <v>142</v>
      </c>
      <c r="F11" s="79">
        <f>E11/2.1</f>
        <v>67.61904761904762</v>
      </c>
    </row>
    <row r="12" spans="1:6" s="4" customFormat="1" ht="23.25" x14ac:dyDescent="0.35">
      <c r="A12" s="203" t="s">
        <v>29</v>
      </c>
      <c r="B12" s="203"/>
      <c r="C12" s="203"/>
      <c r="D12" s="203"/>
      <c r="E12" s="203"/>
      <c r="F12" s="203"/>
    </row>
    <row r="13" spans="1:6" s="2" customFormat="1" ht="38.25" customHeight="1" x14ac:dyDescent="0.25">
      <c r="A13" s="6">
        <f>RANK(F13,F$13:F$16,0)</f>
        <v>1</v>
      </c>
      <c r="B13" s="58" t="s">
        <v>80</v>
      </c>
      <c r="C13" s="58" t="s">
        <v>50</v>
      </c>
      <c r="D13" s="3" t="s">
        <v>44</v>
      </c>
      <c r="E13" s="7">
        <v>152.5</v>
      </c>
      <c r="F13" s="8">
        <f>E13/2.3</f>
        <v>66.304347826086968</v>
      </c>
    </row>
    <row r="14" spans="1:6" s="2" customFormat="1" ht="38.25" customHeight="1" x14ac:dyDescent="0.25">
      <c r="A14" s="6">
        <f>RANK(F14,F$13:F$16,0)</f>
        <v>2</v>
      </c>
      <c r="B14" s="64" t="s">
        <v>169</v>
      </c>
      <c r="C14" s="59" t="s">
        <v>168</v>
      </c>
      <c r="D14" s="3" t="s">
        <v>44</v>
      </c>
      <c r="E14" s="7">
        <v>152</v>
      </c>
      <c r="F14" s="8">
        <f>E14/2.3</f>
        <v>66.08695652173914</v>
      </c>
    </row>
    <row r="15" spans="1:6" s="2" customFormat="1" ht="38.25" customHeight="1" x14ac:dyDescent="0.25">
      <c r="A15" s="6">
        <f>RANK(F15,F$13:F$16,0)</f>
        <v>3</v>
      </c>
      <c r="B15" s="64" t="s">
        <v>167</v>
      </c>
      <c r="C15" s="59" t="s">
        <v>168</v>
      </c>
      <c r="D15" s="3" t="s">
        <v>44</v>
      </c>
      <c r="E15" s="7">
        <v>147.5</v>
      </c>
      <c r="F15" s="8">
        <f>E15/2.3</f>
        <v>64.130434782608702</v>
      </c>
    </row>
    <row r="16" spans="1:6" s="2" customFormat="1" ht="38.25" customHeight="1" x14ac:dyDescent="0.25">
      <c r="A16" s="6">
        <f>RANK(F16,F$13:F$16,0)</f>
        <v>4</v>
      </c>
      <c r="B16" s="64" t="s">
        <v>166</v>
      </c>
      <c r="C16" s="74" t="s">
        <v>69</v>
      </c>
      <c r="D16" s="3" t="s">
        <v>44</v>
      </c>
      <c r="E16" s="7">
        <v>141.5</v>
      </c>
      <c r="F16" s="8">
        <f>E16/2.3</f>
        <v>61.521739130434788</v>
      </c>
    </row>
    <row r="17" spans="1:6" x14ac:dyDescent="0.25">
      <c r="A17" s="2"/>
      <c r="B17" s="2"/>
      <c r="C17" s="2"/>
      <c r="D17" s="2"/>
      <c r="E17" s="2"/>
      <c r="F17" s="2"/>
    </row>
    <row r="18" spans="1:6" s="4" customFormat="1" ht="33.75" customHeight="1" x14ac:dyDescent="0.25">
      <c r="A18" s="12"/>
      <c r="B18" s="13" t="s">
        <v>12</v>
      </c>
      <c r="C18" s="12"/>
      <c r="D18" s="202" t="s">
        <v>165</v>
      </c>
      <c r="E18" s="202"/>
      <c r="F18" s="202"/>
    </row>
    <row r="19" spans="1:6" s="4" customFormat="1" ht="33.75" customHeight="1" x14ac:dyDescent="0.25">
      <c r="A19" s="12"/>
      <c r="B19" s="13" t="s">
        <v>13</v>
      </c>
      <c r="C19" s="12"/>
      <c r="D19" s="202" t="s">
        <v>43</v>
      </c>
      <c r="E19" s="202"/>
      <c r="F19" s="202"/>
    </row>
    <row r="20" spans="1:6" s="4" customFormat="1" ht="25.5" customHeight="1" x14ac:dyDescent="0.25"/>
  </sheetData>
  <sortState ref="A13:F16">
    <sortCondition ref="A13"/>
  </sortState>
  <mergeCells count="17">
    <mergeCell ref="A10:F10"/>
    <mergeCell ref="A1:F1"/>
    <mergeCell ref="A2:F2"/>
    <mergeCell ref="A3:F3"/>
    <mergeCell ref="D18:F18"/>
    <mergeCell ref="D19:F19"/>
    <mergeCell ref="A12:F12"/>
    <mergeCell ref="A4:F4"/>
    <mergeCell ref="A5:B5"/>
    <mergeCell ref="C5:E5"/>
    <mergeCell ref="E6:F6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7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Normal="100" workbookViewId="0">
      <selection activeCell="J27" sqref="J27:R27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5.42578125" style="1" customWidth="1"/>
    <col min="5" max="5" width="27.5703125" style="1" customWidth="1"/>
    <col min="6" max="6" width="7.140625" style="1" customWidth="1"/>
    <col min="7" max="7" width="9.28515625" style="1" customWidth="1"/>
    <col min="8" max="8" width="2.28515625" style="1" customWidth="1"/>
    <col min="9" max="9" width="7.7109375" style="1" customWidth="1"/>
    <col min="10" max="10" width="9.7109375" style="1" customWidth="1"/>
    <col min="11" max="11" width="2.5703125" style="1" customWidth="1"/>
    <col min="12" max="12" width="7.28515625" style="1" customWidth="1"/>
    <col min="13" max="13" width="9.42578125" style="1" customWidth="1"/>
    <col min="14" max="14" width="2.57031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28515625" style="1" customWidth="1"/>
    <col min="20" max="16384" width="9.140625" style="1"/>
  </cols>
  <sheetData>
    <row r="1" spans="1:19" ht="29.25" customHeight="1" x14ac:dyDescent="0.25">
      <c r="A1" s="175" t="s">
        <v>114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9" s="53" customFormat="1" ht="24" customHeight="1" x14ac:dyDescent="0.3">
      <c r="A2" s="166" t="s">
        <v>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9" s="53" customFormat="1" ht="24" customHeight="1" x14ac:dyDescent="0.3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9" s="53" customFormat="1" ht="24" customHeight="1" x14ac:dyDescent="0.3">
      <c r="A4" s="177" t="s">
        <v>25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s="50" customFormat="1" ht="51" customHeight="1" x14ac:dyDescent="0.25">
      <c r="A5" s="147" t="s">
        <v>41</v>
      </c>
      <c r="B5" s="147"/>
      <c r="C5" s="148" t="s">
        <v>152</v>
      </c>
      <c r="D5" s="148"/>
      <c r="E5" s="148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s="14" customFormat="1" ht="15.75" customHeight="1" x14ac:dyDescent="0.25">
      <c r="A6" s="178" t="s">
        <v>18</v>
      </c>
      <c r="B6" s="178"/>
      <c r="C6" s="178"/>
      <c r="D6" s="178"/>
      <c r="E6" s="47"/>
      <c r="F6" s="48"/>
      <c r="G6" s="2"/>
      <c r="H6" s="2"/>
      <c r="I6" s="2"/>
      <c r="J6" s="2"/>
      <c r="K6" s="2"/>
      <c r="L6" s="2"/>
      <c r="M6" s="2"/>
      <c r="N6" s="204" t="s">
        <v>115</v>
      </c>
      <c r="O6" s="204"/>
      <c r="P6" s="204"/>
      <c r="Q6" s="204"/>
      <c r="R6" s="204"/>
      <c r="S6" s="204"/>
    </row>
    <row r="7" spans="1:19" s="10" customFormat="1" ht="15" customHeight="1" x14ac:dyDescent="0.3">
      <c r="A7" s="161" t="s">
        <v>2</v>
      </c>
      <c r="B7" s="180" t="s">
        <v>30</v>
      </c>
      <c r="C7" s="161" t="s">
        <v>3</v>
      </c>
      <c r="D7" s="180" t="s">
        <v>31</v>
      </c>
      <c r="E7" s="180" t="s">
        <v>19</v>
      </c>
      <c r="F7" s="182" t="s">
        <v>16</v>
      </c>
      <c r="G7" s="182"/>
      <c r="H7" s="182"/>
      <c r="I7" s="183" t="s">
        <v>4</v>
      </c>
      <c r="J7" s="184"/>
      <c r="K7" s="185"/>
      <c r="L7" s="183" t="s">
        <v>14</v>
      </c>
      <c r="M7" s="184"/>
      <c r="N7" s="185"/>
      <c r="O7" s="186" t="s">
        <v>22</v>
      </c>
      <c r="P7" s="186" t="s">
        <v>5</v>
      </c>
      <c r="Q7" s="161" t="s">
        <v>15</v>
      </c>
      <c r="R7" s="188" t="s">
        <v>6</v>
      </c>
      <c r="S7" s="163" t="s">
        <v>7</v>
      </c>
    </row>
    <row r="8" spans="1:19" s="10" customFormat="1" ht="36" customHeight="1" x14ac:dyDescent="0.3">
      <c r="A8" s="179"/>
      <c r="B8" s="181"/>
      <c r="C8" s="162"/>
      <c r="D8" s="181"/>
      <c r="E8" s="181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87"/>
      <c r="P8" s="187"/>
      <c r="Q8" s="179"/>
      <c r="R8" s="189"/>
      <c r="S8" s="164"/>
    </row>
    <row r="9" spans="1:19" s="10" customFormat="1" ht="32.25" customHeight="1" x14ac:dyDescent="0.3">
      <c r="A9" s="19">
        <f>RANK(R9,R$9:R$10,0)</f>
        <v>1</v>
      </c>
      <c r="B9" s="58" t="s">
        <v>117</v>
      </c>
      <c r="C9" s="57" t="s">
        <v>11</v>
      </c>
      <c r="D9" s="58" t="s">
        <v>49</v>
      </c>
      <c r="E9" s="55" t="s">
        <v>51</v>
      </c>
      <c r="F9" s="20">
        <v>108</v>
      </c>
      <c r="G9" s="21">
        <f>F9/1.7</f>
        <v>63.529411764705884</v>
      </c>
      <c r="H9" s="19">
        <f>RANK(G9,G$9:G$10,0)</f>
        <v>1</v>
      </c>
      <c r="I9" s="20">
        <v>111.5</v>
      </c>
      <c r="J9" s="21">
        <f>I9/1.7</f>
        <v>65.588235294117652</v>
      </c>
      <c r="K9" s="19">
        <f>RANK(J9,J$9:J$10,0)</f>
        <v>1</v>
      </c>
      <c r="L9" s="20">
        <v>110.5</v>
      </c>
      <c r="M9" s="21">
        <f>L9/1.7</f>
        <v>65</v>
      </c>
      <c r="N9" s="19">
        <f>RANK(M9,M$9:M$10,0)</f>
        <v>1</v>
      </c>
      <c r="O9" s="19"/>
      <c r="P9" s="19"/>
      <c r="Q9" s="20">
        <f>F9+L9+I9</f>
        <v>330</v>
      </c>
      <c r="R9" s="21">
        <f>(G9+J9+M9)/3</f>
        <v>64.705882352941174</v>
      </c>
      <c r="S9" s="22" t="s">
        <v>10</v>
      </c>
    </row>
    <row r="10" spans="1:19" s="10" customFormat="1" ht="32.25" customHeight="1" x14ac:dyDescent="0.3">
      <c r="A10" s="19">
        <f>RANK(R10,R$9:R$10,0)</f>
        <v>2</v>
      </c>
      <c r="B10" s="64" t="s">
        <v>116</v>
      </c>
      <c r="C10" s="57" t="s">
        <v>11</v>
      </c>
      <c r="D10" s="58" t="s">
        <v>50</v>
      </c>
      <c r="E10" s="55" t="s">
        <v>51</v>
      </c>
      <c r="F10" s="20">
        <v>108</v>
      </c>
      <c r="G10" s="21">
        <f>F10/1.7</f>
        <v>63.529411764705884</v>
      </c>
      <c r="H10" s="19">
        <f>RANK(G10,G$9:G$10,0)</f>
        <v>1</v>
      </c>
      <c r="I10" s="20">
        <v>105</v>
      </c>
      <c r="J10" s="21">
        <f>I10/1.7</f>
        <v>61.764705882352942</v>
      </c>
      <c r="K10" s="19">
        <f>RANK(J10,J$9:J$10,0)</f>
        <v>2</v>
      </c>
      <c r="L10" s="20">
        <v>107</v>
      </c>
      <c r="M10" s="21">
        <f>L10/1.7</f>
        <v>62.941176470588239</v>
      </c>
      <c r="N10" s="19">
        <f>RANK(M10,M$9:M$10,0)</f>
        <v>2</v>
      </c>
      <c r="O10" s="19"/>
      <c r="P10" s="19"/>
      <c r="Q10" s="20">
        <f>F10+L10+I10</f>
        <v>320</v>
      </c>
      <c r="R10" s="21">
        <f>(G10+J10+M10)/3</f>
        <v>62.745098039215691</v>
      </c>
      <c r="S10" s="22" t="s">
        <v>99</v>
      </c>
    </row>
    <row r="11" spans="1:19" s="53" customFormat="1" ht="24" customHeight="1" x14ac:dyDescent="0.3">
      <c r="A11" s="177" t="s">
        <v>26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</row>
    <row r="12" spans="1:19" s="10" customFormat="1" ht="29.25" customHeight="1" x14ac:dyDescent="0.3">
      <c r="A12" s="19">
        <f t="shared" ref="A12:A20" si="0">RANK(R12,R$12:R$20,0)</f>
        <v>1</v>
      </c>
      <c r="B12" s="64" t="s">
        <v>53</v>
      </c>
      <c r="C12" s="57" t="s">
        <v>11</v>
      </c>
      <c r="D12" s="58" t="s">
        <v>49</v>
      </c>
      <c r="E12" s="55" t="s">
        <v>51</v>
      </c>
      <c r="F12" s="20">
        <v>117</v>
      </c>
      <c r="G12" s="21">
        <f t="shared" ref="G12:G17" si="1">F12/1.7</f>
        <v>68.82352941176471</v>
      </c>
      <c r="H12" s="19">
        <f t="shared" ref="H12:H20" si="2">RANK(G12,G$12:G$20,0)</f>
        <v>1</v>
      </c>
      <c r="I12" s="19">
        <v>119.5</v>
      </c>
      <c r="J12" s="21">
        <f t="shared" ref="J12:J17" si="3">I12/1.7</f>
        <v>70.294117647058826</v>
      </c>
      <c r="K12" s="19">
        <f t="shared" ref="K12:K20" si="4">RANK(J12,J$12:J$20,0)</f>
        <v>1</v>
      </c>
      <c r="L12" s="20">
        <v>125.5</v>
      </c>
      <c r="M12" s="21">
        <f t="shared" ref="M12:M17" si="5">L12/1.7</f>
        <v>73.82352941176471</v>
      </c>
      <c r="N12" s="19">
        <f t="shared" ref="N12:N20" si="6">RANK(M12,M$12:M$20,0)</f>
        <v>1</v>
      </c>
      <c r="O12" s="19"/>
      <c r="P12" s="19"/>
      <c r="Q12" s="20">
        <f t="shared" ref="Q12:Q20" si="7">F12+L12+I12</f>
        <v>362</v>
      </c>
      <c r="R12" s="21">
        <f t="shared" ref="R12:R20" si="8">(G12+J12+M12)/3</f>
        <v>70.980392156862749</v>
      </c>
      <c r="S12" s="22" t="s">
        <v>10</v>
      </c>
    </row>
    <row r="13" spans="1:19" s="10" customFormat="1" ht="32.25" customHeight="1" x14ac:dyDescent="0.3">
      <c r="A13" s="19">
        <f t="shared" si="0"/>
        <v>2</v>
      </c>
      <c r="B13" s="56" t="s">
        <v>77</v>
      </c>
      <c r="C13" s="57" t="s">
        <v>11</v>
      </c>
      <c r="D13" s="58" t="s">
        <v>49</v>
      </c>
      <c r="E13" s="55" t="s">
        <v>51</v>
      </c>
      <c r="F13" s="20">
        <v>116.5</v>
      </c>
      <c r="G13" s="21">
        <f t="shared" si="1"/>
        <v>68.529411764705884</v>
      </c>
      <c r="H13" s="19">
        <f t="shared" si="2"/>
        <v>2</v>
      </c>
      <c r="I13" s="19">
        <v>119.5</v>
      </c>
      <c r="J13" s="21">
        <f t="shared" si="3"/>
        <v>70.294117647058826</v>
      </c>
      <c r="K13" s="19">
        <f t="shared" si="4"/>
        <v>1</v>
      </c>
      <c r="L13" s="20">
        <v>117.5</v>
      </c>
      <c r="M13" s="21">
        <f t="shared" si="5"/>
        <v>69.117647058823536</v>
      </c>
      <c r="N13" s="19">
        <f t="shared" si="6"/>
        <v>2</v>
      </c>
      <c r="O13" s="19"/>
      <c r="P13" s="19"/>
      <c r="Q13" s="20">
        <f t="shared" si="7"/>
        <v>353.5</v>
      </c>
      <c r="R13" s="21">
        <f t="shared" si="8"/>
        <v>69.313725490196077</v>
      </c>
      <c r="S13" s="22" t="s">
        <v>10</v>
      </c>
    </row>
    <row r="14" spans="1:19" s="10" customFormat="1" ht="32.25" customHeight="1" x14ac:dyDescent="0.3">
      <c r="A14" s="19">
        <f t="shared" si="0"/>
        <v>3</v>
      </c>
      <c r="B14" s="56" t="s">
        <v>120</v>
      </c>
      <c r="C14" s="57" t="s">
        <v>11</v>
      </c>
      <c r="D14" s="58" t="s">
        <v>49</v>
      </c>
      <c r="E14" s="55" t="s">
        <v>51</v>
      </c>
      <c r="F14" s="20">
        <v>116</v>
      </c>
      <c r="G14" s="21">
        <f t="shared" si="1"/>
        <v>68.235294117647058</v>
      </c>
      <c r="H14" s="19">
        <f t="shared" si="2"/>
        <v>3</v>
      </c>
      <c r="I14" s="19">
        <v>115</v>
      </c>
      <c r="J14" s="21">
        <f t="shared" si="3"/>
        <v>67.64705882352942</v>
      </c>
      <c r="K14" s="19">
        <f t="shared" si="4"/>
        <v>3</v>
      </c>
      <c r="L14" s="20">
        <v>115</v>
      </c>
      <c r="M14" s="21">
        <f t="shared" si="5"/>
        <v>67.64705882352942</v>
      </c>
      <c r="N14" s="19">
        <f t="shared" si="6"/>
        <v>3</v>
      </c>
      <c r="O14" s="19"/>
      <c r="P14" s="19"/>
      <c r="Q14" s="20">
        <f t="shared" si="7"/>
        <v>346</v>
      </c>
      <c r="R14" s="21">
        <f t="shared" si="8"/>
        <v>67.843137254901961</v>
      </c>
      <c r="S14" s="22" t="s">
        <v>10</v>
      </c>
    </row>
    <row r="15" spans="1:19" s="10" customFormat="1" ht="32.25" customHeight="1" x14ac:dyDescent="0.3">
      <c r="A15" s="19">
        <f t="shared" si="0"/>
        <v>4</v>
      </c>
      <c r="B15" s="56" t="s">
        <v>48</v>
      </c>
      <c r="C15" s="57" t="s">
        <v>11</v>
      </c>
      <c r="D15" s="58" t="s">
        <v>50</v>
      </c>
      <c r="E15" s="55" t="s">
        <v>51</v>
      </c>
      <c r="F15" s="20">
        <v>112.5</v>
      </c>
      <c r="G15" s="21">
        <f t="shared" si="1"/>
        <v>66.17647058823529</v>
      </c>
      <c r="H15" s="19">
        <f t="shared" si="2"/>
        <v>5</v>
      </c>
      <c r="I15" s="19">
        <v>113.5</v>
      </c>
      <c r="J15" s="21">
        <f t="shared" si="3"/>
        <v>66.764705882352942</v>
      </c>
      <c r="K15" s="19">
        <f t="shared" si="4"/>
        <v>4</v>
      </c>
      <c r="L15" s="20">
        <v>109.5</v>
      </c>
      <c r="M15" s="21">
        <f t="shared" si="5"/>
        <v>64.411764705882348</v>
      </c>
      <c r="N15" s="19">
        <f t="shared" si="6"/>
        <v>5</v>
      </c>
      <c r="O15" s="19"/>
      <c r="P15" s="19"/>
      <c r="Q15" s="20">
        <f t="shared" si="7"/>
        <v>335.5</v>
      </c>
      <c r="R15" s="21">
        <f t="shared" si="8"/>
        <v>65.784313725490193</v>
      </c>
      <c r="S15" s="22" t="s">
        <v>10</v>
      </c>
    </row>
    <row r="16" spans="1:19" s="10" customFormat="1" ht="29.25" customHeight="1" x14ac:dyDescent="0.3">
      <c r="A16" s="19">
        <f t="shared" si="0"/>
        <v>5</v>
      </c>
      <c r="B16" s="58" t="s">
        <v>121</v>
      </c>
      <c r="C16" s="57" t="s">
        <v>11</v>
      </c>
      <c r="D16" s="58" t="s">
        <v>50</v>
      </c>
      <c r="E16" s="55" t="s">
        <v>51</v>
      </c>
      <c r="F16" s="20">
        <v>113.5</v>
      </c>
      <c r="G16" s="21">
        <f t="shared" si="1"/>
        <v>66.764705882352942</v>
      </c>
      <c r="H16" s="19">
        <f t="shared" si="2"/>
        <v>4</v>
      </c>
      <c r="I16" s="19">
        <v>111</v>
      </c>
      <c r="J16" s="21">
        <f t="shared" si="3"/>
        <v>65.294117647058826</v>
      </c>
      <c r="K16" s="19">
        <f t="shared" si="4"/>
        <v>6</v>
      </c>
      <c r="L16" s="20">
        <v>109.5</v>
      </c>
      <c r="M16" s="21">
        <f t="shared" si="5"/>
        <v>64.411764705882348</v>
      </c>
      <c r="N16" s="19">
        <f t="shared" si="6"/>
        <v>5</v>
      </c>
      <c r="O16" s="19"/>
      <c r="P16" s="19"/>
      <c r="Q16" s="20">
        <f t="shared" si="7"/>
        <v>334</v>
      </c>
      <c r="R16" s="21">
        <f t="shared" si="8"/>
        <v>65.490196078431367</v>
      </c>
      <c r="S16" s="22" t="s">
        <v>10</v>
      </c>
    </row>
    <row r="17" spans="1:19" s="10" customFormat="1" ht="29.25" customHeight="1" x14ac:dyDescent="0.3">
      <c r="A17" s="19">
        <f t="shared" si="0"/>
        <v>6</v>
      </c>
      <c r="B17" s="56" t="s">
        <v>118</v>
      </c>
      <c r="C17" s="57" t="s">
        <v>11</v>
      </c>
      <c r="D17" s="58" t="s">
        <v>50</v>
      </c>
      <c r="E17" s="55" t="s">
        <v>51</v>
      </c>
      <c r="F17" s="20">
        <v>112</v>
      </c>
      <c r="G17" s="21">
        <f t="shared" si="1"/>
        <v>65.882352941176478</v>
      </c>
      <c r="H17" s="19">
        <f t="shared" si="2"/>
        <v>6</v>
      </c>
      <c r="I17" s="19">
        <v>111.5</v>
      </c>
      <c r="J17" s="21">
        <f t="shared" si="3"/>
        <v>65.588235294117652</v>
      </c>
      <c r="K17" s="19">
        <f t="shared" si="4"/>
        <v>5</v>
      </c>
      <c r="L17" s="20">
        <v>109</v>
      </c>
      <c r="M17" s="21">
        <f t="shared" si="5"/>
        <v>64.117647058823536</v>
      </c>
      <c r="N17" s="19">
        <f t="shared" si="6"/>
        <v>7</v>
      </c>
      <c r="O17" s="19"/>
      <c r="P17" s="19"/>
      <c r="Q17" s="20">
        <f t="shared" si="7"/>
        <v>332.5</v>
      </c>
      <c r="R17" s="21">
        <f t="shared" si="8"/>
        <v>65.196078431372555</v>
      </c>
      <c r="S17" s="22" t="s">
        <v>10</v>
      </c>
    </row>
    <row r="18" spans="1:19" s="10" customFormat="1" ht="29.25" customHeight="1" x14ac:dyDescent="0.3">
      <c r="A18" s="19">
        <f t="shared" si="0"/>
        <v>7</v>
      </c>
      <c r="B18" s="56" t="s">
        <v>122</v>
      </c>
      <c r="C18" s="57" t="s">
        <v>11</v>
      </c>
      <c r="D18" s="58" t="s">
        <v>50</v>
      </c>
      <c r="E18" s="55" t="s">
        <v>51</v>
      </c>
      <c r="F18" s="20">
        <v>111</v>
      </c>
      <c r="G18" s="21">
        <f>F18/1.7-0.5</f>
        <v>64.794117647058826</v>
      </c>
      <c r="H18" s="19">
        <f t="shared" si="2"/>
        <v>7</v>
      </c>
      <c r="I18" s="19">
        <v>110</v>
      </c>
      <c r="J18" s="21">
        <f>I18/1.7-0.5</f>
        <v>64.205882352941174</v>
      </c>
      <c r="K18" s="19">
        <f t="shared" si="4"/>
        <v>7</v>
      </c>
      <c r="L18" s="20">
        <v>109</v>
      </c>
      <c r="M18" s="21">
        <f>L18/1.7-0.5</f>
        <v>63.617647058823536</v>
      </c>
      <c r="N18" s="19">
        <f t="shared" si="6"/>
        <v>8</v>
      </c>
      <c r="O18" s="19"/>
      <c r="P18" s="19">
        <v>1</v>
      </c>
      <c r="Q18" s="20">
        <f t="shared" si="7"/>
        <v>330</v>
      </c>
      <c r="R18" s="21">
        <f t="shared" si="8"/>
        <v>64.205882352941174</v>
      </c>
      <c r="S18" s="22" t="s">
        <v>10</v>
      </c>
    </row>
    <row r="19" spans="1:19" s="10" customFormat="1" ht="29.25" customHeight="1" x14ac:dyDescent="0.3">
      <c r="A19" s="19">
        <f t="shared" si="0"/>
        <v>8</v>
      </c>
      <c r="B19" s="56" t="s">
        <v>119</v>
      </c>
      <c r="C19" s="57" t="s">
        <v>11</v>
      </c>
      <c r="D19" s="66" t="s">
        <v>49</v>
      </c>
      <c r="E19" s="55" t="s">
        <v>51</v>
      </c>
      <c r="F19" s="20">
        <v>108.5</v>
      </c>
      <c r="G19" s="21">
        <f>F19/1.7</f>
        <v>63.82352941176471</v>
      </c>
      <c r="H19" s="19">
        <f t="shared" si="2"/>
        <v>8</v>
      </c>
      <c r="I19" s="19">
        <v>107.5</v>
      </c>
      <c r="J19" s="21">
        <f>I19/1.7</f>
        <v>63.235294117647058</v>
      </c>
      <c r="K19" s="19">
        <f t="shared" si="4"/>
        <v>8</v>
      </c>
      <c r="L19" s="20">
        <v>110</v>
      </c>
      <c r="M19" s="21">
        <f>L19/1.7</f>
        <v>64.705882352941174</v>
      </c>
      <c r="N19" s="19">
        <f t="shared" si="6"/>
        <v>4</v>
      </c>
      <c r="O19" s="19"/>
      <c r="P19" s="19"/>
      <c r="Q19" s="20">
        <f t="shared" si="7"/>
        <v>326</v>
      </c>
      <c r="R19" s="21">
        <f t="shared" si="8"/>
        <v>63.921568627450974</v>
      </c>
      <c r="S19" s="22" t="s">
        <v>10</v>
      </c>
    </row>
    <row r="20" spans="1:19" s="10" customFormat="1" ht="29.25" customHeight="1" x14ac:dyDescent="0.3">
      <c r="A20" s="19">
        <f t="shared" si="0"/>
        <v>9</v>
      </c>
      <c r="B20" s="58" t="s">
        <v>76</v>
      </c>
      <c r="C20" s="57" t="s">
        <v>11</v>
      </c>
      <c r="D20" s="59" t="s">
        <v>123</v>
      </c>
      <c r="E20" s="55" t="s">
        <v>51</v>
      </c>
      <c r="F20" s="20">
        <v>105</v>
      </c>
      <c r="G20" s="21">
        <f>F20/1.7-0.5</f>
        <v>61.264705882352942</v>
      </c>
      <c r="H20" s="19">
        <f t="shared" si="2"/>
        <v>9</v>
      </c>
      <c r="I20" s="19">
        <v>108</v>
      </c>
      <c r="J20" s="21">
        <f>I20/1.7-0.5</f>
        <v>63.029411764705884</v>
      </c>
      <c r="K20" s="19">
        <f t="shared" si="4"/>
        <v>9</v>
      </c>
      <c r="L20" s="20">
        <v>108.5</v>
      </c>
      <c r="M20" s="21">
        <f>L20/1.7-0.5</f>
        <v>63.32352941176471</v>
      </c>
      <c r="N20" s="19">
        <f t="shared" si="6"/>
        <v>9</v>
      </c>
      <c r="O20" s="19"/>
      <c r="P20" s="19">
        <v>1</v>
      </c>
      <c r="Q20" s="20">
        <f t="shared" si="7"/>
        <v>321.5</v>
      </c>
      <c r="R20" s="21">
        <f t="shared" si="8"/>
        <v>62.53921568627451</v>
      </c>
      <c r="S20" s="22" t="s">
        <v>99</v>
      </c>
    </row>
    <row r="21" spans="1:19" s="53" customFormat="1" ht="24" customHeight="1" x14ac:dyDescent="0.3">
      <c r="A21" s="177" t="s">
        <v>47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1:19" s="10" customFormat="1" ht="29.25" customHeight="1" x14ac:dyDescent="0.3">
      <c r="A22" s="19">
        <f>RANK(R22,R$22:R$25,0)</f>
        <v>1</v>
      </c>
      <c r="B22" s="58" t="s">
        <v>55</v>
      </c>
      <c r="C22" s="57" t="s">
        <v>11</v>
      </c>
      <c r="D22" s="58" t="s">
        <v>50</v>
      </c>
      <c r="E22" s="55" t="s">
        <v>51</v>
      </c>
      <c r="F22" s="20">
        <v>154.5</v>
      </c>
      <c r="G22" s="21">
        <f>F22/2.3</f>
        <v>67.173913043478265</v>
      </c>
      <c r="H22" s="19">
        <f>RANK(G22,G$22:G$25,0)</f>
        <v>1</v>
      </c>
      <c r="I22" s="19">
        <v>154.5</v>
      </c>
      <c r="J22" s="21">
        <f>I22/2.3</f>
        <v>67.173913043478265</v>
      </c>
      <c r="K22" s="19">
        <f>RANK(J22,J$22:J$25,0)</f>
        <v>2</v>
      </c>
      <c r="L22" s="20">
        <v>152.5</v>
      </c>
      <c r="M22" s="21">
        <f>L22/2.3</f>
        <v>66.304347826086968</v>
      </c>
      <c r="N22" s="19">
        <f>RANK(M22,M$22:M$25,0)</f>
        <v>2</v>
      </c>
      <c r="O22" s="19"/>
      <c r="P22" s="19"/>
      <c r="Q22" s="20">
        <f>F22+L22+I22</f>
        <v>461.5</v>
      </c>
      <c r="R22" s="21">
        <f>(G22+J22+M22)/3</f>
        <v>66.884057971014499</v>
      </c>
      <c r="S22" s="22" t="s">
        <v>10</v>
      </c>
    </row>
    <row r="23" spans="1:19" s="10" customFormat="1" ht="29.25" customHeight="1" x14ac:dyDescent="0.3">
      <c r="A23" s="19">
        <f>RANK(R23,R$22:R$25,0)</f>
        <v>2</v>
      </c>
      <c r="B23" s="58" t="s">
        <v>54</v>
      </c>
      <c r="C23" s="57" t="s">
        <v>11</v>
      </c>
      <c r="D23" s="58" t="s">
        <v>50</v>
      </c>
      <c r="E23" s="55" t="s">
        <v>51</v>
      </c>
      <c r="F23" s="20">
        <v>150.5</v>
      </c>
      <c r="G23" s="21">
        <f>F23/2.3</f>
        <v>65.434782608695656</v>
      </c>
      <c r="H23" s="19">
        <f>RANK(G23,G$22:G$25,0)</f>
        <v>2</v>
      </c>
      <c r="I23" s="19">
        <v>150.5</v>
      </c>
      <c r="J23" s="21">
        <f>I23/2.3</f>
        <v>65.434782608695656</v>
      </c>
      <c r="K23" s="19">
        <f>RANK(J23,J$22:J$25,0)</f>
        <v>3</v>
      </c>
      <c r="L23" s="20">
        <v>155</v>
      </c>
      <c r="M23" s="21">
        <f>L23/2.3</f>
        <v>67.391304347826093</v>
      </c>
      <c r="N23" s="19">
        <f>RANK(M23,M$22:M$25,0)</f>
        <v>1</v>
      </c>
      <c r="O23" s="19"/>
      <c r="P23" s="19"/>
      <c r="Q23" s="20">
        <f>F23+L23+I23</f>
        <v>456</v>
      </c>
      <c r="R23" s="21">
        <f>(G23+J23+M23)/3</f>
        <v>66.08695652173914</v>
      </c>
      <c r="S23" s="22" t="s">
        <v>10</v>
      </c>
    </row>
    <row r="24" spans="1:19" s="10" customFormat="1" ht="29.25" customHeight="1" x14ac:dyDescent="0.3">
      <c r="A24" s="19">
        <f>RANK(R24,R$22:R$25,0)</f>
        <v>3</v>
      </c>
      <c r="B24" s="58" t="s">
        <v>59</v>
      </c>
      <c r="C24" s="57" t="s">
        <v>11</v>
      </c>
      <c r="D24" s="59" t="s">
        <v>127</v>
      </c>
      <c r="E24" s="55" t="s">
        <v>51</v>
      </c>
      <c r="F24" s="20">
        <v>149.5</v>
      </c>
      <c r="G24" s="21">
        <f>F24/2.3</f>
        <v>65</v>
      </c>
      <c r="H24" s="19">
        <f>RANK(G24,G$22:G$25,0)</f>
        <v>3</v>
      </c>
      <c r="I24" s="19">
        <v>155.5</v>
      </c>
      <c r="J24" s="21">
        <f>I24/2.3</f>
        <v>67.608695652173921</v>
      </c>
      <c r="K24" s="19">
        <f>RANK(J24,J$22:J$25,0)</f>
        <v>1</v>
      </c>
      <c r="L24" s="20">
        <v>150.5</v>
      </c>
      <c r="M24" s="21">
        <f>L24/2.3</f>
        <v>65.434782608695656</v>
      </c>
      <c r="N24" s="19">
        <f>RANK(M24,M$22:M$25,0)</f>
        <v>3</v>
      </c>
      <c r="O24" s="19"/>
      <c r="P24" s="19"/>
      <c r="Q24" s="20">
        <f>F24+L24+I24</f>
        <v>455.5</v>
      </c>
      <c r="R24" s="21">
        <f>(G24+J24+M24)/3</f>
        <v>66.014492753623202</v>
      </c>
      <c r="S24" s="22" t="s">
        <v>10</v>
      </c>
    </row>
    <row r="25" spans="1:19" s="10" customFormat="1" ht="29.25" customHeight="1" x14ac:dyDescent="0.3">
      <c r="A25" s="19">
        <f>RANK(R25,R$22:R$25,0)</f>
        <v>4</v>
      </c>
      <c r="B25" s="58" t="s">
        <v>124</v>
      </c>
      <c r="C25" s="57" t="s">
        <v>11</v>
      </c>
      <c r="D25" s="58" t="s">
        <v>125</v>
      </c>
      <c r="E25" s="55" t="s">
        <v>126</v>
      </c>
      <c r="F25" s="20">
        <v>144.5</v>
      </c>
      <c r="G25" s="21">
        <f>F25/2.3</f>
        <v>62.826086956521742</v>
      </c>
      <c r="H25" s="19">
        <f>RANK(G25,G$22:G$25,0)</f>
        <v>4</v>
      </c>
      <c r="I25" s="19">
        <v>142.5</v>
      </c>
      <c r="J25" s="21">
        <f>I25/2.3</f>
        <v>61.956521739130437</v>
      </c>
      <c r="K25" s="19">
        <f>RANK(J25,J$22:J$25,0)</f>
        <v>4</v>
      </c>
      <c r="L25" s="20">
        <v>144.5</v>
      </c>
      <c r="M25" s="21">
        <f>L25/2.3</f>
        <v>62.826086956521742</v>
      </c>
      <c r="N25" s="19">
        <f>RANK(M25,M$22:M$25,0)</f>
        <v>4</v>
      </c>
      <c r="O25" s="19"/>
      <c r="P25" s="19"/>
      <c r="Q25" s="20">
        <f>F25+L25+I25</f>
        <v>431.5</v>
      </c>
      <c r="R25" s="21">
        <f>(G25+J25+M25)/3</f>
        <v>62.536231884057976</v>
      </c>
      <c r="S25" s="22" t="s">
        <v>99</v>
      </c>
    </row>
    <row r="26" spans="1:19" s="12" customFormat="1" ht="15.75" x14ac:dyDescent="0.25"/>
    <row r="27" spans="1:19" s="13" customFormat="1" ht="32.25" customHeight="1" x14ac:dyDescent="0.25">
      <c r="B27" s="13" t="s">
        <v>12</v>
      </c>
      <c r="J27" s="171" t="s">
        <v>132</v>
      </c>
      <c r="K27" s="171"/>
      <c r="L27" s="171"/>
      <c r="M27" s="171"/>
      <c r="N27" s="171"/>
      <c r="O27" s="171"/>
      <c r="P27" s="171"/>
      <c r="Q27" s="171"/>
      <c r="R27" s="171"/>
    </row>
    <row r="28" spans="1:19" s="13" customFormat="1" ht="32.25" customHeight="1" x14ac:dyDescent="0.25">
      <c r="B28" s="13" t="s">
        <v>13</v>
      </c>
      <c r="J28" s="171" t="s">
        <v>52</v>
      </c>
      <c r="K28" s="171"/>
      <c r="L28" s="171"/>
      <c r="M28" s="171"/>
      <c r="N28" s="171"/>
      <c r="O28" s="171"/>
      <c r="P28" s="171"/>
      <c r="Q28" s="171"/>
      <c r="R28" s="171"/>
    </row>
  </sheetData>
  <sortState ref="A12:S20">
    <sortCondition ref="A20"/>
  </sortState>
  <mergeCells count="25">
    <mergeCell ref="A2:R2"/>
    <mergeCell ref="A1:R1"/>
    <mergeCell ref="A7:A8"/>
    <mergeCell ref="B7:B8"/>
    <mergeCell ref="Q7:Q8"/>
    <mergeCell ref="D7:D8"/>
    <mergeCell ref="E7:E8"/>
    <mergeCell ref="F7:H7"/>
    <mergeCell ref="I7:K7"/>
    <mergeCell ref="R7:R8"/>
    <mergeCell ref="C7:C8"/>
    <mergeCell ref="L7:N7"/>
    <mergeCell ref="O7:O8"/>
    <mergeCell ref="P7:P8"/>
    <mergeCell ref="A3:R3"/>
    <mergeCell ref="A4:R4"/>
    <mergeCell ref="A5:B5"/>
    <mergeCell ref="C5:E5"/>
    <mergeCell ref="S7:S8"/>
    <mergeCell ref="A11:R11"/>
    <mergeCell ref="J28:R28"/>
    <mergeCell ref="A6:D6"/>
    <mergeCell ref="J27:R27"/>
    <mergeCell ref="A21:R21"/>
    <mergeCell ref="N6:S6"/>
  </mergeCells>
  <pageMargins left="0" right="0" top="0" bottom="0" header="0.31496062992125984" footer="0.31496062992125984"/>
  <pageSetup paperSize="9" scale="74" orientation="landscape" r:id="rId1"/>
  <rowBreaks count="1" manualBreakCount="1">
    <brk id="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Normal="100" workbookViewId="0">
      <selection activeCell="A16" sqref="A16:S16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5.42578125" style="1" customWidth="1"/>
    <col min="5" max="5" width="27.5703125" style="1" customWidth="1"/>
    <col min="6" max="6" width="7.140625" style="1" customWidth="1"/>
    <col min="7" max="7" width="9.28515625" style="1" customWidth="1"/>
    <col min="8" max="8" width="2.28515625" style="1" customWidth="1"/>
    <col min="9" max="9" width="7.7109375" style="1" customWidth="1"/>
    <col min="10" max="10" width="9.7109375" style="1" customWidth="1"/>
    <col min="11" max="11" width="2.5703125" style="1" customWidth="1"/>
    <col min="12" max="12" width="7.28515625" style="1" customWidth="1"/>
    <col min="13" max="13" width="9.42578125" style="1" customWidth="1"/>
    <col min="14" max="14" width="2.57031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28515625" style="1" customWidth="1"/>
    <col min="20" max="16384" width="9.140625" style="1"/>
  </cols>
  <sheetData>
    <row r="1" spans="1:19" ht="29.25" customHeight="1" x14ac:dyDescent="0.25">
      <c r="A1" s="175" t="s">
        <v>114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9" s="53" customFormat="1" ht="24" customHeight="1" x14ac:dyDescent="0.3">
      <c r="A2" s="166" t="s">
        <v>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9" s="53" customFormat="1" ht="24" customHeight="1" x14ac:dyDescent="0.3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9" s="53" customFormat="1" ht="24" customHeight="1" x14ac:dyDescent="0.3">
      <c r="A4" s="177" t="s">
        <v>189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s="50" customFormat="1" ht="51" customHeight="1" x14ac:dyDescent="0.25">
      <c r="A5" s="147" t="s">
        <v>41</v>
      </c>
      <c r="B5" s="147"/>
      <c r="C5" s="148" t="s">
        <v>191</v>
      </c>
      <c r="D5" s="148"/>
      <c r="E5" s="148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s="14" customFormat="1" ht="15.75" customHeight="1" x14ac:dyDescent="0.25">
      <c r="A6" s="178" t="s">
        <v>18</v>
      </c>
      <c r="B6" s="178"/>
      <c r="C6" s="178"/>
      <c r="D6" s="178"/>
      <c r="E6" s="47"/>
      <c r="F6" s="48"/>
      <c r="G6" s="2"/>
      <c r="H6" s="2"/>
      <c r="I6" s="2"/>
      <c r="J6" s="2"/>
      <c r="K6" s="2"/>
      <c r="L6" s="2"/>
      <c r="M6" s="2"/>
      <c r="N6" s="204" t="s">
        <v>172</v>
      </c>
      <c r="O6" s="204"/>
      <c r="P6" s="204"/>
      <c r="Q6" s="204"/>
      <c r="R6" s="204"/>
      <c r="S6" s="204"/>
    </row>
    <row r="7" spans="1:19" s="10" customFormat="1" ht="15" customHeight="1" x14ac:dyDescent="0.3">
      <c r="A7" s="161" t="s">
        <v>2</v>
      </c>
      <c r="B7" s="180" t="s">
        <v>30</v>
      </c>
      <c r="C7" s="161" t="s">
        <v>3</v>
      </c>
      <c r="D7" s="180" t="s">
        <v>31</v>
      </c>
      <c r="E7" s="180" t="s">
        <v>19</v>
      </c>
      <c r="F7" s="182" t="s">
        <v>16</v>
      </c>
      <c r="G7" s="182"/>
      <c r="H7" s="182"/>
      <c r="I7" s="183" t="s">
        <v>4</v>
      </c>
      <c r="J7" s="184"/>
      <c r="K7" s="185"/>
      <c r="L7" s="183" t="s">
        <v>14</v>
      </c>
      <c r="M7" s="184"/>
      <c r="N7" s="185"/>
      <c r="O7" s="186" t="s">
        <v>22</v>
      </c>
      <c r="P7" s="186" t="s">
        <v>5</v>
      </c>
      <c r="Q7" s="161" t="s">
        <v>15</v>
      </c>
      <c r="R7" s="188" t="s">
        <v>6</v>
      </c>
      <c r="S7" s="163" t="s">
        <v>7</v>
      </c>
    </row>
    <row r="8" spans="1:19" s="10" customFormat="1" ht="36" customHeight="1" x14ac:dyDescent="0.3">
      <c r="A8" s="179"/>
      <c r="B8" s="181"/>
      <c r="C8" s="162"/>
      <c r="D8" s="181"/>
      <c r="E8" s="181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87"/>
      <c r="P8" s="187"/>
      <c r="Q8" s="179"/>
      <c r="R8" s="189"/>
      <c r="S8" s="164"/>
    </row>
    <row r="9" spans="1:19" s="10" customFormat="1" ht="29.25" customHeight="1" x14ac:dyDescent="0.3">
      <c r="A9" s="19">
        <f>RANK(R9,R$9:R$15,0)</f>
        <v>1</v>
      </c>
      <c r="B9" s="64" t="s">
        <v>53</v>
      </c>
      <c r="C9" s="57" t="s">
        <v>11</v>
      </c>
      <c r="D9" s="58" t="s">
        <v>49</v>
      </c>
      <c r="E9" s="55" t="s">
        <v>51</v>
      </c>
      <c r="F9" s="20">
        <v>137</v>
      </c>
      <c r="G9" s="21">
        <f>F9/1.9</f>
        <v>72.10526315789474</v>
      </c>
      <c r="H9" s="19">
        <f>RANK(G9,G$9:G$15,0)</f>
        <v>1</v>
      </c>
      <c r="I9" s="19">
        <v>141</v>
      </c>
      <c r="J9" s="21">
        <f>I9/1.9</f>
        <v>74.21052631578948</v>
      </c>
      <c r="K9" s="19">
        <f>RANK(J9,J$9:J$15,0)</f>
        <v>1</v>
      </c>
      <c r="L9" s="20">
        <v>131.5</v>
      </c>
      <c r="M9" s="21">
        <f>L9/1.9</f>
        <v>69.21052631578948</v>
      </c>
      <c r="N9" s="19">
        <f>RANK(M9,M$9:M$15,0)</f>
        <v>1</v>
      </c>
      <c r="O9" s="19"/>
      <c r="P9" s="19"/>
      <c r="Q9" s="20">
        <f>F9+L9+I9</f>
        <v>409.5</v>
      </c>
      <c r="R9" s="21">
        <f>(G9+J9+M9)/3</f>
        <v>71.842105263157904</v>
      </c>
      <c r="S9" s="22" t="s">
        <v>10</v>
      </c>
    </row>
    <row r="10" spans="1:19" s="10" customFormat="1" ht="32.25" customHeight="1" x14ac:dyDescent="0.3">
      <c r="A10" s="19">
        <f>RANK(R10,R$9:R$15,0)</f>
        <v>2</v>
      </c>
      <c r="B10" s="56" t="s">
        <v>77</v>
      </c>
      <c r="C10" s="57" t="s">
        <v>11</v>
      </c>
      <c r="D10" s="58" t="s">
        <v>49</v>
      </c>
      <c r="E10" s="55" t="s">
        <v>51</v>
      </c>
      <c r="F10" s="20">
        <v>130.5</v>
      </c>
      <c r="G10" s="21">
        <f>F10/1.9</f>
        <v>68.684210526315795</v>
      </c>
      <c r="H10" s="19">
        <f>RANK(G10,G$9:G$15,0)</f>
        <v>2</v>
      </c>
      <c r="I10" s="19">
        <v>134</v>
      </c>
      <c r="J10" s="21">
        <f>I10/1.9</f>
        <v>70.526315789473685</v>
      </c>
      <c r="K10" s="19">
        <f>RANK(J10,J$9:J$15,0)</f>
        <v>2</v>
      </c>
      <c r="L10" s="20">
        <v>129.5</v>
      </c>
      <c r="M10" s="21">
        <f>L10/1.9</f>
        <v>68.15789473684211</v>
      </c>
      <c r="N10" s="19">
        <f>RANK(M10,M$9:M$15,0)</f>
        <v>3</v>
      </c>
      <c r="O10" s="19"/>
      <c r="P10" s="19"/>
      <c r="Q10" s="20">
        <f>F10+L10+I10</f>
        <v>394</v>
      </c>
      <c r="R10" s="21">
        <f>(G10+J10+M10)/3</f>
        <v>69.122807017543863</v>
      </c>
      <c r="S10" s="22" t="s">
        <v>10</v>
      </c>
    </row>
    <row r="11" spans="1:19" s="10" customFormat="1" ht="32.25" customHeight="1" x14ac:dyDescent="0.3">
      <c r="A11" s="19">
        <f>RANK(R11,R$9:R$15,0)</f>
        <v>3</v>
      </c>
      <c r="B11" s="56" t="s">
        <v>120</v>
      </c>
      <c r="C11" s="57" t="s">
        <v>11</v>
      </c>
      <c r="D11" s="58" t="s">
        <v>49</v>
      </c>
      <c r="E11" s="55" t="s">
        <v>51</v>
      </c>
      <c r="F11" s="20">
        <v>130.5</v>
      </c>
      <c r="G11" s="21">
        <f>F11/1.9</f>
        <v>68.684210526315795</v>
      </c>
      <c r="H11" s="19">
        <f>RANK(G11,G$9:G$15,0)</f>
        <v>2</v>
      </c>
      <c r="I11" s="19">
        <v>131</v>
      </c>
      <c r="J11" s="21">
        <f>I11/1.9</f>
        <v>68.94736842105263</v>
      </c>
      <c r="K11" s="19">
        <f>RANK(J11,J$9:J$15,0)</f>
        <v>3</v>
      </c>
      <c r="L11" s="20">
        <v>131.5</v>
      </c>
      <c r="M11" s="21">
        <f>L11/1.9</f>
        <v>69.21052631578948</v>
      </c>
      <c r="N11" s="19">
        <f>RANK(M11,M$9:M$15,0)</f>
        <v>1</v>
      </c>
      <c r="O11" s="19"/>
      <c r="P11" s="19"/>
      <c r="Q11" s="20">
        <f>F11+L11+I11</f>
        <v>393</v>
      </c>
      <c r="R11" s="21">
        <f>(G11+J11+M11)/3</f>
        <v>68.947368421052644</v>
      </c>
      <c r="S11" s="22" t="s">
        <v>10</v>
      </c>
    </row>
    <row r="12" spans="1:19" s="10" customFormat="1" ht="32.25" customHeight="1" x14ac:dyDescent="0.3">
      <c r="A12" s="19">
        <f>RANK(R12,R$9:R$15,0)</f>
        <v>4</v>
      </c>
      <c r="B12" s="56" t="s">
        <v>118</v>
      </c>
      <c r="C12" s="57" t="s">
        <v>11</v>
      </c>
      <c r="D12" s="58" t="s">
        <v>50</v>
      </c>
      <c r="E12" s="55" t="s">
        <v>51</v>
      </c>
      <c r="F12" s="20">
        <v>123</v>
      </c>
      <c r="G12" s="21">
        <f>F12/1.9</f>
        <v>64.736842105263165</v>
      </c>
      <c r="H12" s="19">
        <f>RANK(G12,G$9:G$15,0)</f>
        <v>7</v>
      </c>
      <c r="I12" s="19">
        <v>124</v>
      </c>
      <c r="J12" s="21">
        <f>I12/1.9</f>
        <v>65.26315789473685</v>
      </c>
      <c r="K12" s="19">
        <f>RANK(J12,J$9:J$15,0)</f>
        <v>5</v>
      </c>
      <c r="L12" s="20">
        <v>129.5</v>
      </c>
      <c r="M12" s="21">
        <f>L12/1.9</f>
        <v>68.15789473684211</v>
      </c>
      <c r="N12" s="19">
        <f>RANK(M12,M$9:M$15,0)</f>
        <v>3</v>
      </c>
      <c r="O12" s="19"/>
      <c r="P12" s="19"/>
      <c r="Q12" s="20">
        <f>F12+L12+I12</f>
        <v>376.5</v>
      </c>
      <c r="R12" s="21">
        <f>(G12+J12+M12)/3</f>
        <v>66.05263157894737</v>
      </c>
      <c r="S12" s="22" t="s">
        <v>10</v>
      </c>
    </row>
    <row r="13" spans="1:19" s="10" customFormat="1" ht="29.25" customHeight="1" x14ac:dyDescent="0.3">
      <c r="A13" s="19">
        <f>RANK(R13,R$9:R$15,0)</f>
        <v>5</v>
      </c>
      <c r="B13" s="58" t="s">
        <v>76</v>
      </c>
      <c r="C13" s="57" t="s">
        <v>11</v>
      </c>
      <c r="D13" s="59" t="s">
        <v>123</v>
      </c>
      <c r="E13" s="55" t="s">
        <v>51</v>
      </c>
      <c r="F13" s="20">
        <v>125</v>
      </c>
      <c r="G13" s="21">
        <f>F13/1.9</f>
        <v>65.789473684210535</v>
      </c>
      <c r="H13" s="19">
        <f>RANK(G13,G$9:G$15,0)</f>
        <v>5</v>
      </c>
      <c r="I13" s="19">
        <v>125</v>
      </c>
      <c r="J13" s="21">
        <f>I13/1.9</f>
        <v>65.789473684210535</v>
      </c>
      <c r="K13" s="19">
        <f>RANK(J13,J$9:J$15,0)</f>
        <v>4</v>
      </c>
      <c r="L13" s="20">
        <v>125.5</v>
      </c>
      <c r="M13" s="21">
        <f>L13/1.9</f>
        <v>66.05263157894737</v>
      </c>
      <c r="N13" s="19">
        <f>RANK(M13,M$9:M$15,0)</f>
        <v>5</v>
      </c>
      <c r="O13" s="19"/>
      <c r="P13" s="19"/>
      <c r="Q13" s="20">
        <f>F13+L13+I13</f>
        <v>375.5</v>
      </c>
      <c r="R13" s="21">
        <f>(G13+J13+M13)/3</f>
        <v>65.877192982456151</v>
      </c>
      <c r="S13" s="22" t="s">
        <v>10</v>
      </c>
    </row>
    <row r="14" spans="1:19" s="10" customFormat="1" ht="29.25" customHeight="1" x14ac:dyDescent="0.3">
      <c r="A14" s="19">
        <f>RANK(R14,R$9:R$15,0)</f>
        <v>6</v>
      </c>
      <c r="B14" s="56" t="s">
        <v>48</v>
      </c>
      <c r="C14" s="57" t="s">
        <v>11</v>
      </c>
      <c r="D14" s="58" t="s">
        <v>50</v>
      </c>
      <c r="E14" s="55" t="s">
        <v>51</v>
      </c>
      <c r="F14" s="20">
        <v>125.5</v>
      </c>
      <c r="G14" s="21">
        <f>F14/1.9</f>
        <v>66.05263157894737</v>
      </c>
      <c r="H14" s="19">
        <f>RANK(G14,G$9:G$15,0)</f>
        <v>4</v>
      </c>
      <c r="I14" s="19">
        <v>123.5</v>
      </c>
      <c r="J14" s="21">
        <f>I14/1.9</f>
        <v>65</v>
      </c>
      <c r="K14" s="19">
        <f>RANK(J14,J$9:J$15,0)</f>
        <v>6</v>
      </c>
      <c r="L14" s="20">
        <v>123.5</v>
      </c>
      <c r="M14" s="21">
        <f>L14/1.9</f>
        <v>65</v>
      </c>
      <c r="N14" s="19">
        <f>RANK(M14,M$9:M$15,0)</f>
        <v>7</v>
      </c>
      <c r="O14" s="19"/>
      <c r="P14" s="19"/>
      <c r="Q14" s="20">
        <f>F14+L14+I14</f>
        <v>372.5</v>
      </c>
      <c r="R14" s="21">
        <f>(G14+J14+M14)/3</f>
        <v>65.350877192982452</v>
      </c>
      <c r="S14" s="22" t="s">
        <v>10</v>
      </c>
    </row>
    <row r="15" spans="1:19" s="10" customFormat="1" ht="29.25" customHeight="1" x14ac:dyDescent="0.3">
      <c r="A15" s="19">
        <f>RANK(R15,R$9:R$15,0)</f>
        <v>7</v>
      </c>
      <c r="B15" s="58" t="s">
        <v>121</v>
      </c>
      <c r="C15" s="57" t="s">
        <v>11</v>
      </c>
      <c r="D15" s="58" t="s">
        <v>50</v>
      </c>
      <c r="E15" s="55" t="s">
        <v>51</v>
      </c>
      <c r="F15" s="20">
        <v>124</v>
      </c>
      <c r="G15" s="21">
        <f>F15/1.9</f>
        <v>65.26315789473685</v>
      </c>
      <c r="H15" s="19">
        <f>RANK(G15,G$9:G$15,0)</f>
        <v>6</v>
      </c>
      <c r="I15" s="19">
        <v>122</v>
      </c>
      <c r="J15" s="21">
        <f>I15/1.9</f>
        <v>64.21052631578948</v>
      </c>
      <c r="K15" s="19">
        <f>RANK(J15,J$9:J$15,0)</f>
        <v>7</v>
      </c>
      <c r="L15" s="20">
        <v>124.5</v>
      </c>
      <c r="M15" s="21">
        <f>L15/1.9</f>
        <v>65.526315789473685</v>
      </c>
      <c r="N15" s="19">
        <f>RANK(M15,M$9:M$15,0)</f>
        <v>6</v>
      </c>
      <c r="O15" s="19"/>
      <c r="P15" s="19"/>
      <c r="Q15" s="20">
        <f>F15+L15+I15</f>
        <v>370.5</v>
      </c>
      <c r="R15" s="21">
        <f>(G15+J15+M15)/3</f>
        <v>65</v>
      </c>
      <c r="S15" s="22" t="s">
        <v>10</v>
      </c>
    </row>
    <row r="16" spans="1:19" s="53" customFormat="1" ht="24" customHeight="1" x14ac:dyDescent="0.3">
      <c r="A16" s="146" t="s">
        <v>190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205"/>
    </row>
    <row r="17" spans="1:19" s="10" customFormat="1" ht="29.25" customHeight="1" x14ac:dyDescent="0.3">
      <c r="A17" s="19">
        <f>RANK(R17,R$17:R$19,0)</f>
        <v>1</v>
      </c>
      <c r="B17" s="58" t="s">
        <v>54</v>
      </c>
      <c r="C17" s="57" t="s">
        <v>11</v>
      </c>
      <c r="D17" s="58" t="s">
        <v>50</v>
      </c>
      <c r="E17" s="55" t="s">
        <v>51</v>
      </c>
      <c r="F17" s="20">
        <v>182.5</v>
      </c>
      <c r="G17" s="21">
        <f>F17/2.7</f>
        <v>67.592592592592595</v>
      </c>
      <c r="H17" s="19">
        <f>RANK(G17,G$17:G$19,0)</f>
        <v>1</v>
      </c>
      <c r="I17" s="19">
        <v>178.5</v>
      </c>
      <c r="J17" s="21">
        <f>I17/2.7</f>
        <v>66.1111111111111</v>
      </c>
      <c r="K17" s="19">
        <f>RANK(J17,J$17:J$19,0)</f>
        <v>1</v>
      </c>
      <c r="L17" s="20">
        <v>178.5</v>
      </c>
      <c r="M17" s="21">
        <f>L17/2.7</f>
        <v>66.1111111111111</v>
      </c>
      <c r="N17" s="19">
        <f>RANK(M17,M$17:M$19,0)</f>
        <v>1</v>
      </c>
      <c r="O17" s="19"/>
      <c r="P17" s="19"/>
      <c r="Q17" s="20">
        <f>F17+L17+I17</f>
        <v>539.5</v>
      </c>
      <c r="R17" s="21">
        <f>(G17+J17+M17)/3</f>
        <v>66.604938271604922</v>
      </c>
      <c r="S17" s="22" t="s">
        <v>10</v>
      </c>
    </row>
    <row r="18" spans="1:19" s="10" customFormat="1" ht="29.25" customHeight="1" x14ac:dyDescent="0.3">
      <c r="A18" s="19">
        <f>RANK(R18,R$17:R$19,0)</f>
        <v>2</v>
      </c>
      <c r="B18" s="58" t="s">
        <v>55</v>
      </c>
      <c r="C18" s="57" t="s">
        <v>11</v>
      </c>
      <c r="D18" s="58" t="s">
        <v>50</v>
      </c>
      <c r="E18" s="55" t="s">
        <v>51</v>
      </c>
      <c r="F18" s="20">
        <v>180</v>
      </c>
      <c r="G18" s="21">
        <f>F18/2.7</f>
        <v>66.666666666666657</v>
      </c>
      <c r="H18" s="19">
        <f>RANK(G18,G$17:G$19,0)</f>
        <v>2</v>
      </c>
      <c r="I18" s="19">
        <v>175</v>
      </c>
      <c r="J18" s="21">
        <f>I18/2.7</f>
        <v>64.81481481481481</v>
      </c>
      <c r="K18" s="19">
        <f>RANK(J18,J$17:J$19,0)</f>
        <v>2</v>
      </c>
      <c r="L18" s="20">
        <v>176.5</v>
      </c>
      <c r="M18" s="21">
        <f>L18/2.7</f>
        <v>65.370370370370367</v>
      </c>
      <c r="N18" s="19">
        <f>RANK(M18,M$17:M$19,0)</f>
        <v>2</v>
      </c>
      <c r="O18" s="19"/>
      <c r="P18" s="19"/>
      <c r="Q18" s="20">
        <f>F18+L18+I18</f>
        <v>531.5</v>
      </c>
      <c r="R18" s="21">
        <f>(G18+J18+M18)/3</f>
        <v>65.617283950617278</v>
      </c>
      <c r="S18" s="22" t="s">
        <v>10</v>
      </c>
    </row>
    <row r="19" spans="1:19" s="10" customFormat="1" ht="29.25" customHeight="1" x14ac:dyDescent="0.3">
      <c r="A19" s="19">
        <f>RANK(R19,R$17:R$19,0)</f>
        <v>3</v>
      </c>
      <c r="B19" s="58" t="s">
        <v>59</v>
      </c>
      <c r="C19" s="57" t="s">
        <v>11</v>
      </c>
      <c r="D19" s="59" t="s">
        <v>127</v>
      </c>
      <c r="E19" s="55" t="s">
        <v>51</v>
      </c>
      <c r="F19" s="20">
        <v>176.5</v>
      </c>
      <c r="G19" s="21">
        <f>F19/2.7</f>
        <v>65.370370370370367</v>
      </c>
      <c r="H19" s="19">
        <f>RANK(G19,G$17:G$19,0)</f>
        <v>3</v>
      </c>
      <c r="I19" s="19">
        <v>173.5</v>
      </c>
      <c r="J19" s="21">
        <f>I19/2.7</f>
        <v>64.259259259259252</v>
      </c>
      <c r="K19" s="19">
        <f>RANK(J19,J$17:J$19,0)</f>
        <v>3</v>
      </c>
      <c r="L19" s="20">
        <v>172.5</v>
      </c>
      <c r="M19" s="21">
        <f>L19/2.7</f>
        <v>63.888888888888886</v>
      </c>
      <c r="N19" s="19">
        <f>RANK(M19,M$17:M$19,0)</f>
        <v>3</v>
      </c>
      <c r="O19" s="19">
        <v>1</v>
      </c>
      <c r="P19" s="19"/>
      <c r="Q19" s="20">
        <f>F19+L19+I19</f>
        <v>522.5</v>
      </c>
      <c r="R19" s="21">
        <f>(G19+J19+M19)/3</f>
        <v>64.506172839506164</v>
      </c>
      <c r="S19" s="22" t="s">
        <v>10</v>
      </c>
    </row>
    <row r="20" spans="1:19" s="12" customFormat="1" ht="15.75" x14ac:dyDescent="0.25"/>
    <row r="21" spans="1:19" s="13" customFormat="1" ht="32.25" customHeight="1" x14ac:dyDescent="0.25">
      <c r="B21" s="13" t="s">
        <v>12</v>
      </c>
      <c r="J21" s="171" t="s">
        <v>132</v>
      </c>
      <c r="K21" s="171"/>
      <c r="L21" s="171"/>
      <c r="M21" s="171"/>
      <c r="N21" s="171"/>
      <c r="O21" s="171"/>
      <c r="P21" s="171"/>
      <c r="Q21" s="171"/>
      <c r="R21" s="171"/>
    </row>
    <row r="22" spans="1:19" s="13" customFormat="1" ht="32.25" customHeight="1" x14ac:dyDescent="0.25">
      <c r="B22" s="13" t="s">
        <v>13</v>
      </c>
      <c r="J22" s="171" t="s">
        <v>52</v>
      </c>
      <c r="K22" s="171"/>
      <c r="L22" s="171"/>
      <c r="M22" s="171"/>
      <c r="N22" s="171"/>
      <c r="O22" s="171"/>
      <c r="P22" s="171"/>
      <c r="Q22" s="171"/>
      <c r="R22" s="171"/>
    </row>
  </sheetData>
  <sortState ref="A9:S15">
    <sortCondition ref="A9"/>
  </sortState>
  <mergeCells count="24">
    <mergeCell ref="J21:R21"/>
    <mergeCell ref="J22:R22"/>
    <mergeCell ref="A16:S16"/>
    <mergeCell ref="O7:O8"/>
    <mergeCell ref="P7:P8"/>
    <mergeCell ref="Q7:Q8"/>
    <mergeCell ref="R7:R8"/>
    <mergeCell ref="S7:S8"/>
    <mergeCell ref="A6:D6"/>
    <mergeCell ref="N6:S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4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view="pageBreakPreview" topLeftCell="A24" zoomScale="90" zoomScaleNormal="100" zoomScaleSheetLayoutView="90" workbookViewId="0">
      <selection activeCell="I22" sqref="I22"/>
    </sheetView>
  </sheetViews>
  <sheetFormatPr defaultColWidth="9.140625" defaultRowHeight="15" x14ac:dyDescent="0.25"/>
  <cols>
    <col min="1" max="1" width="5.85546875" style="105" customWidth="1"/>
    <col min="2" max="2" width="26.28515625" style="105" customWidth="1"/>
    <col min="3" max="3" width="50" style="105" customWidth="1"/>
    <col min="4" max="4" width="29.5703125" style="105" customWidth="1"/>
    <col min="5" max="5" width="11.7109375" style="105" customWidth="1"/>
    <col min="6" max="8" width="12.42578125" style="105" customWidth="1"/>
    <col min="9" max="9" width="15.7109375" style="105" customWidth="1"/>
    <col min="10" max="16384" width="9.140625" style="105"/>
  </cols>
  <sheetData>
    <row r="2" spans="1:9" s="102" customFormat="1" ht="53.25" customHeight="1" x14ac:dyDescent="0.25">
      <c r="A2" s="135" t="s">
        <v>133</v>
      </c>
      <c r="B2" s="135"/>
      <c r="C2" s="135"/>
      <c r="D2" s="135"/>
      <c r="E2" s="135"/>
      <c r="F2" s="135"/>
      <c r="G2" s="135"/>
      <c r="H2" s="135"/>
      <c r="I2" s="135"/>
    </row>
    <row r="3" spans="1:9" s="102" customFormat="1" ht="42.6" customHeight="1" x14ac:dyDescent="0.25">
      <c r="A3" s="136" t="s">
        <v>32</v>
      </c>
      <c r="B3" s="136"/>
      <c r="C3" s="136"/>
      <c r="D3" s="136"/>
      <c r="E3" s="136"/>
      <c r="F3" s="136"/>
      <c r="G3" s="136"/>
      <c r="H3" s="136"/>
      <c r="I3" s="136"/>
    </row>
    <row r="4" spans="1:9" s="102" customFormat="1" ht="42.6" customHeight="1" x14ac:dyDescent="0.25">
      <c r="A4" s="137" t="s">
        <v>139</v>
      </c>
      <c r="B4" s="137"/>
      <c r="C4" s="137"/>
      <c r="D4" s="137"/>
      <c r="E4" s="137"/>
      <c r="F4" s="137"/>
      <c r="G4" s="137"/>
      <c r="H4" s="137"/>
      <c r="I4" s="137"/>
    </row>
    <row r="5" spans="1:9" ht="35.25" customHeight="1" x14ac:dyDescent="0.25">
      <c r="A5" s="138" t="s">
        <v>34</v>
      </c>
      <c r="B5" s="138"/>
      <c r="C5" s="138"/>
      <c r="D5" s="103"/>
      <c r="E5" s="104"/>
      <c r="F5" s="104"/>
      <c r="G5" s="104"/>
      <c r="H5" s="139" t="s">
        <v>134</v>
      </c>
      <c r="I5" s="139"/>
    </row>
    <row r="6" spans="1:9" ht="33" customHeight="1" x14ac:dyDescent="0.25">
      <c r="A6" s="142" t="s">
        <v>2</v>
      </c>
      <c r="B6" s="143" t="s">
        <v>27</v>
      </c>
      <c r="C6" s="143" t="s">
        <v>28</v>
      </c>
      <c r="D6" s="143" t="s">
        <v>19</v>
      </c>
      <c r="E6" s="140" t="s">
        <v>135</v>
      </c>
      <c r="F6" s="140" t="s">
        <v>136</v>
      </c>
      <c r="G6" s="140" t="s">
        <v>137</v>
      </c>
      <c r="H6" s="140" t="s">
        <v>138</v>
      </c>
      <c r="I6" s="141" t="s">
        <v>6</v>
      </c>
    </row>
    <row r="7" spans="1:9" ht="33" customHeight="1" x14ac:dyDescent="0.25">
      <c r="A7" s="142"/>
      <c r="B7" s="143"/>
      <c r="C7" s="143"/>
      <c r="D7" s="143"/>
      <c r="E7" s="140"/>
      <c r="F7" s="140"/>
      <c r="G7" s="140"/>
      <c r="H7" s="140"/>
      <c r="I7" s="141"/>
    </row>
    <row r="8" spans="1:9" ht="39" customHeight="1" x14ac:dyDescent="0.25">
      <c r="A8" s="106">
        <f>RANK(I8,I$8:I$9,0)</f>
        <v>1</v>
      </c>
      <c r="B8" s="121" t="s">
        <v>53</v>
      </c>
      <c r="C8" s="122" t="s">
        <v>148</v>
      </c>
      <c r="D8" s="71" t="s">
        <v>51</v>
      </c>
      <c r="E8" s="107">
        <v>68.332999999999998</v>
      </c>
      <c r="F8" s="107">
        <v>70.087999999999994</v>
      </c>
      <c r="G8" s="107">
        <v>70</v>
      </c>
      <c r="H8" s="107">
        <v>71.846999999999994</v>
      </c>
      <c r="I8" s="108">
        <f>H8+F8</f>
        <v>141.935</v>
      </c>
    </row>
    <row r="9" spans="1:9" ht="39" customHeight="1" x14ac:dyDescent="0.25">
      <c r="A9" s="106">
        <f>RANK(I9,I$8:I$9,0)</f>
        <v>2</v>
      </c>
      <c r="B9" s="123" t="s">
        <v>77</v>
      </c>
      <c r="C9" s="122" t="s">
        <v>148</v>
      </c>
      <c r="D9" s="71" t="s">
        <v>51</v>
      </c>
      <c r="E9" s="107">
        <v>67.018000000000001</v>
      </c>
      <c r="F9" s="107"/>
      <c r="G9" s="107">
        <v>67.105000000000004</v>
      </c>
      <c r="H9" s="107"/>
      <c r="I9" s="108">
        <f t="shared" ref="I9" si="0">E9+H9+F9+G9</f>
        <v>134.12299999999999</v>
      </c>
    </row>
    <row r="10" spans="1:9" s="102" customFormat="1" ht="40.9" customHeight="1" x14ac:dyDescent="0.25">
      <c r="A10" s="137" t="s">
        <v>67</v>
      </c>
      <c r="B10" s="137"/>
      <c r="C10" s="137"/>
      <c r="D10" s="137"/>
      <c r="E10" s="137"/>
      <c r="F10" s="137"/>
      <c r="G10" s="137"/>
      <c r="H10" s="137"/>
      <c r="I10" s="137"/>
    </row>
    <row r="11" spans="1:9" ht="35.25" customHeight="1" x14ac:dyDescent="0.25">
      <c r="A11" s="138" t="s">
        <v>34</v>
      </c>
      <c r="B11" s="138"/>
      <c r="C11" s="138"/>
      <c r="D11" s="103"/>
      <c r="E11" s="104"/>
      <c r="F11" s="104"/>
      <c r="G11" s="104"/>
      <c r="H11" s="139" t="s">
        <v>134</v>
      </c>
      <c r="I11" s="139"/>
    </row>
    <row r="12" spans="1:9" ht="25.5" customHeight="1" x14ac:dyDescent="0.25">
      <c r="A12" s="142" t="s">
        <v>2</v>
      </c>
      <c r="B12" s="143" t="s">
        <v>27</v>
      </c>
      <c r="C12" s="143" t="s">
        <v>28</v>
      </c>
      <c r="D12" s="143" t="s">
        <v>19</v>
      </c>
      <c r="E12" s="140" t="s">
        <v>140</v>
      </c>
      <c r="F12" s="140" t="s">
        <v>141</v>
      </c>
      <c r="G12" s="140" t="s">
        <v>142</v>
      </c>
      <c r="H12" s="140" t="s">
        <v>143</v>
      </c>
      <c r="I12" s="141" t="s">
        <v>6</v>
      </c>
    </row>
    <row r="13" spans="1:9" ht="25.5" customHeight="1" x14ac:dyDescent="0.25">
      <c r="A13" s="142"/>
      <c r="B13" s="143"/>
      <c r="C13" s="143"/>
      <c r="D13" s="143"/>
      <c r="E13" s="140"/>
      <c r="F13" s="140"/>
      <c r="G13" s="140"/>
      <c r="H13" s="140"/>
      <c r="I13" s="141"/>
    </row>
    <row r="14" spans="1:9" ht="39" customHeight="1" x14ac:dyDescent="0.25">
      <c r="A14" s="106">
        <f>RANK(I14,I$14:I$16,0)</f>
        <v>1</v>
      </c>
      <c r="B14" s="122" t="s">
        <v>54</v>
      </c>
      <c r="C14" s="122" t="s">
        <v>149</v>
      </c>
      <c r="D14" s="71" t="s">
        <v>51</v>
      </c>
      <c r="E14" s="107"/>
      <c r="F14" s="107"/>
      <c r="G14" s="107">
        <v>65.679000000000002</v>
      </c>
      <c r="H14" s="107">
        <v>66.605000000000004</v>
      </c>
      <c r="I14" s="108">
        <f>E14+H14+F14+G14</f>
        <v>132.28399999999999</v>
      </c>
    </row>
    <row r="15" spans="1:9" ht="39" customHeight="1" x14ac:dyDescent="0.25">
      <c r="A15" s="106">
        <f>RANK(I15,I$14:I$16,0)</f>
        <v>2</v>
      </c>
      <c r="B15" s="122" t="s">
        <v>55</v>
      </c>
      <c r="C15" s="122" t="s">
        <v>149</v>
      </c>
      <c r="D15" s="71" t="s">
        <v>51</v>
      </c>
      <c r="E15" s="107">
        <v>65.988</v>
      </c>
      <c r="F15" s="107">
        <v>63.826999999999998</v>
      </c>
      <c r="G15" s="107">
        <v>65.185000000000002</v>
      </c>
      <c r="H15" s="107">
        <v>65.617000000000004</v>
      </c>
      <c r="I15" s="108">
        <f>E15+H15</f>
        <v>131.60500000000002</v>
      </c>
    </row>
    <row r="16" spans="1:9" ht="39" customHeight="1" x14ac:dyDescent="0.25">
      <c r="A16" s="106">
        <f>RANK(I16,I$14:I$16,0)</f>
        <v>3</v>
      </c>
      <c r="B16" s="122" t="s">
        <v>59</v>
      </c>
      <c r="C16" s="124" t="s">
        <v>150</v>
      </c>
      <c r="D16" s="71" t="s">
        <v>51</v>
      </c>
      <c r="E16" s="107"/>
      <c r="F16" s="107"/>
      <c r="G16" s="107">
        <v>65.247</v>
      </c>
      <c r="H16" s="107">
        <v>64.506</v>
      </c>
      <c r="I16" s="108">
        <f>E16+H16+F16+G16</f>
        <v>129.75299999999999</v>
      </c>
    </row>
    <row r="17" spans="1:9" s="102" customFormat="1" ht="40.9" customHeight="1" x14ac:dyDescent="0.25">
      <c r="A17" s="137" t="s">
        <v>87</v>
      </c>
      <c r="B17" s="137"/>
      <c r="C17" s="137"/>
      <c r="D17" s="137"/>
      <c r="E17" s="137"/>
      <c r="F17" s="137"/>
      <c r="G17" s="137"/>
      <c r="H17" s="137"/>
      <c r="I17" s="137"/>
    </row>
    <row r="18" spans="1:9" ht="35.25" customHeight="1" x14ac:dyDescent="0.25">
      <c r="A18" s="138" t="s">
        <v>34</v>
      </c>
      <c r="B18" s="138"/>
      <c r="C18" s="138"/>
      <c r="D18" s="103"/>
      <c r="E18" s="104"/>
      <c r="F18" s="104"/>
      <c r="G18" s="104"/>
      <c r="H18" s="139" t="s">
        <v>134</v>
      </c>
      <c r="I18" s="139"/>
    </row>
    <row r="19" spans="1:9" ht="25.5" customHeight="1" x14ac:dyDescent="0.25">
      <c r="A19" s="142" t="s">
        <v>2</v>
      </c>
      <c r="B19" s="143" t="s">
        <v>27</v>
      </c>
      <c r="C19" s="143" t="s">
        <v>28</v>
      </c>
      <c r="D19" s="143" t="s">
        <v>19</v>
      </c>
      <c r="E19" s="140" t="s">
        <v>144</v>
      </c>
      <c r="F19" s="140" t="s">
        <v>145</v>
      </c>
      <c r="G19" s="140" t="s">
        <v>146</v>
      </c>
      <c r="H19" s="140" t="s">
        <v>147</v>
      </c>
      <c r="I19" s="141" t="s">
        <v>6</v>
      </c>
    </row>
    <row r="20" spans="1:9" ht="25.5" customHeight="1" x14ac:dyDescent="0.25">
      <c r="A20" s="142"/>
      <c r="B20" s="143"/>
      <c r="C20" s="143"/>
      <c r="D20" s="143"/>
      <c r="E20" s="140"/>
      <c r="F20" s="140"/>
      <c r="G20" s="140"/>
      <c r="H20" s="140"/>
      <c r="I20" s="141"/>
    </row>
    <row r="21" spans="1:9" ht="39" customHeight="1" x14ac:dyDescent="0.25">
      <c r="A21" s="106">
        <v>1</v>
      </c>
      <c r="B21" s="122" t="s">
        <v>58</v>
      </c>
      <c r="C21" s="124" t="s">
        <v>150</v>
      </c>
      <c r="D21" s="71" t="s">
        <v>51</v>
      </c>
      <c r="E21" s="107"/>
      <c r="F21" s="107">
        <v>66.875</v>
      </c>
      <c r="G21" s="107">
        <v>66.731999999999999</v>
      </c>
      <c r="H21" s="107">
        <v>72.463999999999999</v>
      </c>
      <c r="I21" s="108">
        <f>E21+H21+F21</f>
        <v>139.339</v>
      </c>
    </row>
    <row r="22" spans="1:9" ht="39" customHeight="1" x14ac:dyDescent="0.25">
      <c r="A22" s="106">
        <v>2</v>
      </c>
      <c r="B22" s="122" t="s">
        <v>88</v>
      </c>
      <c r="C22" s="124" t="s">
        <v>150</v>
      </c>
      <c r="D22" s="71" t="s">
        <v>51</v>
      </c>
      <c r="E22" s="107">
        <v>67.731999999999999</v>
      </c>
      <c r="F22" s="107"/>
      <c r="G22" s="107">
        <v>68</v>
      </c>
      <c r="H22" s="107">
        <v>70.679000000000002</v>
      </c>
      <c r="I22" s="108">
        <f>H22+G22</f>
        <v>138.679</v>
      </c>
    </row>
    <row r="23" spans="1:9" ht="39" customHeight="1" x14ac:dyDescent="0.25">
      <c r="A23" s="109"/>
      <c r="B23" s="110"/>
      <c r="C23" s="110"/>
      <c r="D23" s="111"/>
      <c r="E23" s="112"/>
      <c r="F23" s="112"/>
      <c r="G23" s="112"/>
      <c r="H23" s="112"/>
      <c r="I23" s="113"/>
    </row>
    <row r="24" spans="1:9" s="115" customFormat="1" ht="37.5" customHeight="1" x14ac:dyDescent="0.3">
      <c r="A24" s="114"/>
      <c r="B24" s="144" t="s">
        <v>12</v>
      </c>
      <c r="C24" s="144"/>
      <c r="D24" s="145" t="s">
        <v>132</v>
      </c>
      <c r="E24" s="145"/>
      <c r="F24" s="145"/>
      <c r="G24" s="145"/>
      <c r="H24" s="145"/>
      <c r="I24" s="145"/>
    </row>
    <row r="25" spans="1:9" s="115" customFormat="1" ht="31.5" customHeight="1" x14ac:dyDescent="0.3">
      <c r="A25" s="114"/>
      <c r="B25" s="144" t="s">
        <v>13</v>
      </c>
      <c r="C25" s="144"/>
      <c r="D25" s="145" t="s">
        <v>52</v>
      </c>
      <c r="E25" s="145"/>
      <c r="F25" s="145"/>
      <c r="G25" s="145"/>
      <c r="H25" s="145"/>
      <c r="I25" s="145"/>
    </row>
    <row r="26" spans="1:9" ht="19.5" customHeight="1" x14ac:dyDescent="0.25">
      <c r="A26" s="116"/>
      <c r="B26" s="117"/>
      <c r="C26" s="118"/>
      <c r="D26" s="119"/>
      <c r="E26" s="120"/>
      <c r="F26" s="120"/>
      <c r="G26" s="120"/>
      <c r="H26" s="120"/>
      <c r="I26" s="120"/>
    </row>
  </sheetData>
  <sortState ref="A14:I16">
    <sortCondition ref="A14"/>
  </sortState>
  <mergeCells count="42">
    <mergeCell ref="G12:G13"/>
    <mergeCell ref="G19:G20"/>
    <mergeCell ref="F19:F20"/>
    <mergeCell ref="H19:H20"/>
    <mergeCell ref="I19:I20"/>
    <mergeCell ref="B24:C24"/>
    <mergeCell ref="B25:C25"/>
    <mergeCell ref="D24:I24"/>
    <mergeCell ref="D25:I25"/>
    <mergeCell ref="H12:H13"/>
    <mergeCell ref="I12:I13"/>
    <mergeCell ref="A17:I17"/>
    <mergeCell ref="A18:C18"/>
    <mergeCell ref="H18:I18"/>
    <mergeCell ref="A19:A20"/>
    <mergeCell ref="B19:B20"/>
    <mergeCell ref="C19:C20"/>
    <mergeCell ref="D19:D20"/>
    <mergeCell ref="E19:E20"/>
    <mergeCell ref="A12:A13"/>
    <mergeCell ref="B12:B13"/>
    <mergeCell ref="C12:C13"/>
    <mergeCell ref="D12:D13"/>
    <mergeCell ref="E12:E13"/>
    <mergeCell ref="F12:F13"/>
    <mergeCell ref="F6:F7"/>
    <mergeCell ref="H6:H7"/>
    <mergeCell ref="I6:I7"/>
    <mergeCell ref="A10:I10"/>
    <mergeCell ref="A11:C11"/>
    <mergeCell ref="H11:I11"/>
    <mergeCell ref="G6:G7"/>
    <mergeCell ref="A6:A7"/>
    <mergeCell ref="B6:B7"/>
    <mergeCell ref="C6:C7"/>
    <mergeCell ref="D6:D7"/>
    <mergeCell ref="E6:E7"/>
    <mergeCell ref="A2:I2"/>
    <mergeCell ref="A3:I3"/>
    <mergeCell ref="A4:I4"/>
    <mergeCell ref="A5:C5"/>
    <mergeCell ref="H5:I5"/>
  </mergeCells>
  <printOptions horizontalCentered="1"/>
  <pageMargins left="0" right="0" top="0.35433070866141736" bottom="0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view="pageBreakPreview" zoomScale="90" zoomScaleNormal="100" zoomScaleSheetLayoutView="90" workbookViewId="0">
      <selection activeCell="A8" sqref="A8:XFD10"/>
    </sheetView>
  </sheetViews>
  <sheetFormatPr defaultColWidth="9.140625" defaultRowHeight="15" x14ac:dyDescent="0.25"/>
  <cols>
    <col min="1" max="1" width="5.85546875" style="105" customWidth="1"/>
    <col min="2" max="2" width="26.28515625" style="105" customWidth="1"/>
    <col min="3" max="3" width="50" style="105" customWidth="1"/>
    <col min="4" max="4" width="29.5703125" style="105" customWidth="1"/>
    <col min="5" max="5" width="11.7109375" style="105" customWidth="1"/>
    <col min="6" max="8" width="12.42578125" style="105" customWidth="1"/>
    <col min="9" max="9" width="15.7109375" style="105" customWidth="1"/>
    <col min="10" max="16384" width="9.140625" style="105"/>
  </cols>
  <sheetData>
    <row r="2" spans="1:9" s="102" customFormat="1" ht="53.25" customHeight="1" x14ac:dyDescent="0.25">
      <c r="A2" s="135" t="s">
        <v>151</v>
      </c>
      <c r="B2" s="135"/>
      <c r="C2" s="135"/>
      <c r="D2" s="135"/>
      <c r="E2" s="135"/>
      <c r="F2" s="135"/>
      <c r="G2" s="135"/>
      <c r="H2" s="135"/>
      <c r="I2" s="135"/>
    </row>
    <row r="3" spans="1:9" s="102" customFormat="1" ht="42.6" customHeight="1" x14ac:dyDescent="0.25">
      <c r="A3" s="136" t="s">
        <v>32</v>
      </c>
      <c r="B3" s="136"/>
      <c r="C3" s="136"/>
      <c r="D3" s="136"/>
      <c r="E3" s="136"/>
      <c r="F3" s="136"/>
      <c r="G3" s="136"/>
      <c r="H3" s="136"/>
      <c r="I3" s="136"/>
    </row>
    <row r="4" spans="1:9" s="102" customFormat="1" ht="42.6" customHeight="1" x14ac:dyDescent="0.25">
      <c r="A4" s="137" t="s">
        <v>101</v>
      </c>
      <c r="B4" s="137"/>
      <c r="C4" s="137"/>
      <c r="D4" s="137"/>
      <c r="E4" s="137"/>
      <c r="F4" s="137"/>
      <c r="G4" s="137"/>
      <c r="H4" s="137"/>
      <c r="I4" s="137"/>
    </row>
    <row r="5" spans="1:9" ht="35.25" customHeight="1" x14ac:dyDescent="0.25">
      <c r="A5" s="138" t="s">
        <v>34</v>
      </c>
      <c r="B5" s="138"/>
      <c r="C5" s="138"/>
      <c r="D5" s="103"/>
      <c r="E5" s="104"/>
      <c r="F5" s="104"/>
      <c r="G5" s="104"/>
      <c r="H5" s="139" t="s">
        <v>134</v>
      </c>
      <c r="I5" s="139"/>
    </row>
    <row r="6" spans="1:9" ht="33" customHeight="1" x14ac:dyDescent="0.25">
      <c r="A6" s="142" t="s">
        <v>2</v>
      </c>
      <c r="B6" s="143" t="s">
        <v>27</v>
      </c>
      <c r="C6" s="143" t="s">
        <v>28</v>
      </c>
      <c r="D6" s="143" t="s">
        <v>19</v>
      </c>
      <c r="E6" s="140" t="s">
        <v>153</v>
      </c>
      <c r="F6" s="140" t="s">
        <v>154</v>
      </c>
      <c r="G6" s="140" t="s">
        <v>155</v>
      </c>
      <c r="H6" s="140" t="s">
        <v>156</v>
      </c>
      <c r="I6" s="141" t="s">
        <v>6</v>
      </c>
    </row>
    <row r="7" spans="1:9" ht="33" customHeight="1" x14ac:dyDescent="0.25">
      <c r="A7" s="142"/>
      <c r="B7" s="143"/>
      <c r="C7" s="143"/>
      <c r="D7" s="143"/>
      <c r="E7" s="140"/>
      <c r="F7" s="140"/>
      <c r="G7" s="140"/>
      <c r="H7" s="140"/>
      <c r="I7" s="141"/>
    </row>
    <row r="8" spans="1:9" ht="39" customHeight="1" x14ac:dyDescent="0.25">
      <c r="A8" s="106">
        <f>RANK(I8,I$8:I$10,0)</f>
        <v>1</v>
      </c>
      <c r="B8" s="121" t="s">
        <v>192</v>
      </c>
      <c r="C8" s="124" t="s">
        <v>194</v>
      </c>
      <c r="D8" s="71" t="s">
        <v>51</v>
      </c>
      <c r="E8" s="107"/>
      <c r="F8" s="107"/>
      <c r="G8" s="107">
        <v>67.8</v>
      </c>
      <c r="H8" s="107">
        <v>70.599999999999994</v>
      </c>
      <c r="I8" s="108">
        <f>E8+H8+F8+G8</f>
        <v>138.39999999999998</v>
      </c>
    </row>
    <row r="9" spans="1:9" ht="39" customHeight="1" x14ac:dyDescent="0.25">
      <c r="A9" s="106">
        <f>RANK(I9,I$8:I$10,0)</f>
        <v>2</v>
      </c>
      <c r="B9" s="121" t="s">
        <v>107</v>
      </c>
      <c r="C9" s="124" t="s">
        <v>105</v>
      </c>
      <c r="D9" s="71" t="s">
        <v>51</v>
      </c>
      <c r="E9" s="107"/>
      <c r="F9" s="107"/>
      <c r="G9" s="107">
        <v>65.400000000000006</v>
      </c>
      <c r="H9" s="107">
        <v>67.474999999999994</v>
      </c>
      <c r="I9" s="108">
        <f>E9+H9+F9+G9</f>
        <v>132.875</v>
      </c>
    </row>
    <row r="10" spans="1:9" ht="39" customHeight="1" x14ac:dyDescent="0.25">
      <c r="A10" s="106">
        <f>RANK(I10,I$8:I$10,0)</f>
        <v>3</v>
      </c>
      <c r="B10" s="122" t="s">
        <v>62</v>
      </c>
      <c r="C10" s="124" t="s">
        <v>64</v>
      </c>
      <c r="D10" s="71" t="s">
        <v>51</v>
      </c>
      <c r="E10" s="107"/>
      <c r="F10" s="107"/>
      <c r="G10" s="107">
        <v>63.725000000000001</v>
      </c>
      <c r="H10" s="107">
        <v>65.974999999999994</v>
      </c>
      <c r="I10" s="108">
        <f>E10+H10+F10+G10</f>
        <v>129.69999999999999</v>
      </c>
    </row>
    <row r="11" spans="1:9" s="102" customFormat="1" ht="40.9" customHeight="1" x14ac:dyDescent="0.25">
      <c r="A11" s="137" t="s">
        <v>128</v>
      </c>
      <c r="B11" s="137"/>
      <c r="C11" s="137"/>
      <c r="D11" s="137"/>
      <c r="E11" s="137"/>
      <c r="F11" s="137"/>
      <c r="G11" s="137"/>
      <c r="H11" s="137"/>
      <c r="I11" s="137"/>
    </row>
    <row r="12" spans="1:9" ht="35.25" customHeight="1" x14ac:dyDescent="0.25">
      <c r="A12" s="138" t="s">
        <v>34</v>
      </c>
      <c r="B12" s="138"/>
      <c r="C12" s="138"/>
      <c r="D12" s="103"/>
      <c r="E12" s="104"/>
      <c r="F12" s="104"/>
      <c r="G12" s="104"/>
      <c r="H12" s="139" t="s">
        <v>134</v>
      </c>
      <c r="I12" s="139"/>
    </row>
    <row r="13" spans="1:9" ht="25.5" customHeight="1" x14ac:dyDescent="0.25">
      <c r="A13" s="142" t="s">
        <v>2</v>
      </c>
      <c r="B13" s="143" t="s">
        <v>27</v>
      </c>
      <c r="C13" s="143" t="s">
        <v>28</v>
      </c>
      <c r="D13" s="143" t="s">
        <v>19</v>
      </c>
      <c r="E13" s="140" t="s">
        <v>158</v>
      </c>
      <c r="F13" s="140" t="s">
        <v>159</v>
      </c>
      <c r="G13" s="140" t="s">
        <v>160</v>
      </c>
      <c r="H13" s="140" t="s">
        <v>161</v>
      </c>
      <c r="I13" s="141" t="s">
        <v>6</v>
      </c>
    </row>
    <row r="14" spans="1:9" ht="25.5" customHeight="1" x14ac:dyDescent="0.25">
      <c r="A14" s="142"/>
      <c r="B14" s="143"/>
      <c r="C14" s="143"/>
      <c r="D14" s="143"/>
      <c r="E14" s="140"/>
      <c r="F14" s="140"/>
      <c r="G14" s="140"/>
      <c r="H14" s="140"/>
      <c r="I14" s="141"/>
    </row>
    <row r="15" spans="1:9" ht="39" customHeight="1" x14ac:dyDescent="0.25">
      <c r="A15" s="106">
        <f>RANK(I15,I$15:I$16,0)</f>
        <v>1</v>
      </c>
      <c r="B15" s="123" t="s">
        <v>82</v>
      </c>
      <c r="C15" s="124" t="s">
        <v>83</v>
      </c>
      <c r="D15" s="71" t="s">
        <v>51</v>
      </c>
      <c r="E15" s="107"/>
      <c r="F15" s="107"/>
      <c r="G15" s="107">
        <v>64.832999999999998</v>
      </c>
      <c r="H15" s="107">
        <v>65.5</v>
      </c>
      <c r="I15" s="108">
        <f>E15+H15+F15+G15</f>
        <v>130.333</v>
      </c>
    </row>
    <row r="16" spans="1:9" ht="39" customHeight="1" x14ac:dyDescent="0.25">
      <c r="A16" s="106">
        <f>RANK(I16,I$15:I$16,0)</f>
        <v>2</v>
      </c>
      <c r="B16" s="125" t="s">
        <v>56</v>
      </c>
      <c r="C16" s="126" t="s">
        <v>157</v>
      </c>
      <c r="D16" s="71" t="s">
        <v>51</v>
      </c>
      <c r="E16" s="107"/>
      <c r="F16" s="107"/>
      <c r="G16" s="107">
        <v>65.611000000000004</v>
      </c>
      <c r="H16" s="107">
        <v>64.611000000000004</v>
      </c>
      <c r="I16" s="108">
        <f>E16+H16+F16+G16</f>
        <v>130.22200000000001</v>
      </c>
    </row>
    <row r="17" spans="1:9" s="102" customFormat="1" ht="40.9" customHeight="1" x14ac:dyDescent="0.25">
      <c r="A17" s="137" t="s">
        <v>75</v>
      </c>
      <c r="B17" s="137"/>
      <c r="C17" s="137"/>
      <c r="D17" s="137"/>
      <c r="E17" s="137"/>
      <c r="F17" s="137"/>
      <c r="G17" s="137"/>
      <c r="H17" s="137"/>
      <c r="I17" s="137"/>
    </row>
    <row r="18" spans="1:9" ht="35.25" customHeight="1" x14ac:dyDescent="0.25">
      <c r="A18" s="138" t="s">
        <v>34</v>
      </c>
      <c r="B18" s="138"/>
      <c r="C18" s="138"/>
      <c r="D18" s="103"/>
      <c r="E18" s="104"/>
      <c r="F18" s="104"/>
      <c r="G18" s="104"/>
      <c r="H18" s="139" t="s">
        <v>134</v>
      </c>
      <c r="I18" s="139"/>
    </row>
    <row r="19" spans="1:9" ht="25.5" customHeight="1" x14ac:dyDescent="0.25">
      <c r="A19" s="142" t="s">
        <v>2</v>
      </c>
      <c r="B19" s="143" t="s">
        <v>27</v>
      </c>
      <c r="C19" s="143" t="s">
        <v>28</v>
      </c>
      <c r="D19" s="143" t="s">
        <v>19</v>
      </c>
      <c r="E19" s="140" t="s">
        <v>129</v>
      </c>
      <c r="F19" s="140" t="s">
        <v>130</v>
      </c>
      <c r="G19" s="140" t="s">
        <v>162</v>
      </c>
      <c r="H19" s="140" t="s">
        <v>131</v>
      </c>
      <c r="I19" s="141" t="s">
        <v>6</v>
      </c>
    </row>
    <row r="20" spans="1:9" ht="25.5" customHeight="1" x14ac:dyDescent="0.25">
      <c r="A20" s="142"/>
      <c r="B20" s="143"/>
      <c r="C20" s="143"/>
      <c r="D20" s="143"/>
      <c r="E20" s="140"/>
      <c r="F20" s="140"/>
      <c r="G20" s="140"/>
      <c r="H20" s="140"/>
      <c r="I20" s="141"/>
    </row>
    <row r="21" spans="1:9" ht="39" customHeight="1" x14ac:dyDescent="0.25">
      <c r="A21" s="106">
        <v>1</v>
      </c>
      <c r="B21" s="122" t="s">
        <v>74</v>
      </c>
      <c r="C21" s="124" t="s">
        <v>64</v>
      </c>
      <c r="D21" s="71" t="s">
        <v>163</v>
      </c>
      <c r="E21" s="107"/>
      <c r="F21" s="107"/>
      <c r="G21" s="107">
        <v>64.125</v>
      </c>
      <c r="H21" s="107">
        <v>62.375</v>
      </c>
      <c r="I21" s="108">
        <f>E21+H21+F21+G21</f>
        <v>126.5</v>
      </c>
    </row>
    <row r="22" spans="1:9" ht="39" customHeight="1" x14ac:dyDescent="0.25">
      <c r="A22" s="109"/>
      <c r="B22" s="110"/>
      <c r="C22" s="110"/>
      <c r="D22" s="111"/>
      <c r="E22" s="112"/>
      <c r="F22" s="112"/>
      <c r="G22" s="112"/>
      <c r="H22" s="112"/>
      <c r="I22" s="113"/>
    </row>
    <row r="23" spans="1:9" s="115" customFormat="1" ht="37.5" customHeight="1" x14ac:dyDescent="0.3">
      <c r="A23" s="114"/>
      <c r="B23" s="144" t="s">
        <v>12</v>
      </c>
      <c r="C23" s="144"/>
      <c r="D23" s="145" t="s">
        <v>132</v>
      </c>
      <c r="E23" s="145"/>
      <c r="F23" s="145"/>
      <c r="G23" s="145"/>
      <c r="H23" s="145"/>
      <c r="I23" s="145"/>
    </row>
    <row r="24" spans="1:9" s="115" customFormat="1" ht="31.5" customHeight="1" x14ac:dyDescent="0.3">
      <c r="A24" s="114"/>
      <c r="B24" s="144" t="s">
        <v>13</v>
      </c>
      <c r="C24" s="144"/>
      <c r="D24" s="145" t="s">
        <v>52</v>
      </c>
      <c r="E24" s="145"/>
      <c r="F24" s="145"/>
      <c r="G24" s="145"/>
      <c r="H24" s="145"/>
      <c r="I24" s="145"/>
    </row>
    <row r="25" spans="1:9" ht="19.5" customHeight="1" x14ac:dyDescent="0.25">
      <c r="A25" s="116"/>
      <c r="B25" s="117"/>
      <c r="C25" s="118"/>
      <c r="D25" s="119"/>
      <c r="E25" s="120"/>
      <c r="F25" s="120"/>
      <c r="G25" s="120"/>
      <c r="H25" s="120"/>
      <c r="I25" s="120"/>
    </row>
  </sheetData>
  <sortState ref="A8:I10">
    <sortCondition ref="A8"/>
  </sortState>
  <mergeCells count="42">
    <mergeCell ref="B24:C24"/>
    <mergeCell ref="D24:I24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B23:C23"/>
    <mergeCell ref="D23:I23"/>
    <mergeCell ref="A18:C18"/>
    <mergeCell ref="H18:I18"/>
    <mergeCell ref="A13:A14"/>
    <mergeCell ref="B13:B14"/>
    <mergeCell ref="C13:C14"/>
    <mergeCell ref="D13:D14"/>
    <mergeCell ref="E13:E14"/>
    <mergeCell ref="F13:F14"/>
    <mergeCell ref="A11:I11"/>
    <mergeCell ref="G13:G14"/>
    <mergeCell ref="H13:H14"/>
    <mergeCell ref="I13:I14"/>
    <mergeCell ref="A17:I17"/>
    <mergeCell ref="A12:C12"/>
    <mergeCell ref="H12:I12"/>
    <mergeCell ref="A2:I2"/>
    <mergeCell ref="A3:I3"/>
    <mergeCell ref="A4:I4"/>
    <mergeCell ref="A5:C5"/>
    <mergeCell ref="H5:I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" right="0" top="0.35433070866141736" bottom="0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60" zoomScaleNormal="90" workbookViewId="0">
      <selection sqref="A1:O1"/>
    </sheetView>
  </sheetViews>
  <sheetFormatPr defaultRowHeight="15" x14ac:dyDescent="0.25"/>
  <cols>
    <col min="1" max="1" width="3.85546875" style="1" customWidth="1"/>
    <col min="2" max="2" width="23.7109375" style="1" customWidth="1"/>
    <col min="3" max="3" width="7.5703125" style="1" customWidth="1"/>
    <col min="4" max="4" width="48.42578125" style="1" customWidth="1"/>
    <col min="5" max="5" width="31.7109375" style="1" customWidth="1"/>
    <col min="6" max="6" width="7.140625" style="1" customWidth="1"/>
    <col min="7" max="7" width="9.7109375" style="1" customWidth="1"/>
    <col min="8" max="8" width="3.7109375" style="1" customWidth="1"/>
    <col min="9" max="9" width="5.85546875" style="1" customWidth="1"/>
    <col min="10" max="10" width="10" style="1" customWidth="1"/>
    <col min="11" max="11" width="3.85546875" style="1" customWidth="1"/>
    <col min="12" max="12" width="2.5703125" style="1" customWidth="1"/>
    <col min="13" max="13" width="2.42578125" style="1" customWidth="1"/>
    <col min="14" max="14" width="7.7109375" style="1" customWidth="1"/>
    <col min="15" max="15" width="10" style="1" customWidth="1"/>
    <col min="16" max="16" width="4.42578125" style="1" customWidth="1"/>
    <col min="17" max="16384" width="9.140625" style="1"/>
  </cols>
  <sheetData>
    <row r="1" spans="1:16" ht="33" x14ac:dyDescent="0.25">
      <c r="A1" s="165" t="s">
        <v>151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s="14" customFormat="1" ht="23.25" customHeight="1" x14ac:dyDescent="0.25">
      <c r="A2" s="169" t="s">
        <v>101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6" s="14" customFormat="1" ht="23.25" customHeight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6" s="14" customFormat="1" ht="23.25" customHeight="1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6" s="14" customFormat="1" ht="23.25" customHeight="1" x14ac:dyDescent="0.25">
      <c r="A5" s="168" t="s">
        <v>86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6" s="14" customFormat="1" ht="46.5" customHeight="1" x14ac:dyDescent="0.25">
      <c r="A6" s="147" t="s">
        <v>41</v>
      </c>
      <c r="B6" s="147"/>
      <c r="C6" s="148" t="s">
        <v>179</v>
      </c>
      <c r="D6" s="148"/>
      <c r="E6" s="148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 s="14" customFormat="1" ht="23.25" customHeight="1" x14ac:dyDescent="0.25">
      <c r="A7" s="11" t="s">
        <v>18</v>
      </c>
      <c r="B7" s="11"/>
      <c r="C7" s="42"/>
      <c r="D7" s="2"/>
      <c r="E7" s="2"/>
      <c r="F7" s="2"/>
      <c r="G7" s="2"/>
      <c r="H7" s="2"/>
      <c r="I7" s="2"/>
      <c r="J7" s="2"/>
      <c r="K7" s="2"/>
      <c r="L7" s="170" t="s">
        <v>115</v>
      </c>
      <c r="M7" s="170"/>
      <c r="N7" s="170"/>
      <c r="O7" s="170"/>
      <c r="P7" s="170"/>
    </row>
    <row r="8" spans="1:16" s="2" customFormat="1" ht="15" customHeight="1" x14ac:dyDescent="0.25">
      <c r="A8" s="155" t="s">
        <v>2</v>
      </c>
      <c r="B8" s="159" t="s">
        <v>27</v>
      </c>
      <c r="C8" s="161" t="s">
        <v>3</v>
      </c>
      <c r="D8" s="159" t="s">
        <v>28</v>
      </c>
      <c r="E8" s="159" t="s">
        <v>19</v>
      </c>
      <c r="F8" s="149" t="s">
        <v>24</v>
      </c>
      <c r="G8" s="149"/>
      <c r="H8" s="149"/>
      <c r="I8" s="150" t="s">
        <v>23</v>
      </c>
      <c r="J8" s="151"/>
      <c r="K8" s="152"/>
      <c r="L8" s="153" t="s">
        <v>22</v>
      </c>
      <c r="M8" s="153" t="s">
        <v>5</v>
      </c>
      <c r="N8" s="155" t="s">
        <v>15</v>
      </c>
      <c r="O8" s="157" t="s">
        <v>6</v>
      </c>
      <c r="P8" s="163" t="s">
        <v>7</v>
      </c>
    </row>
    <row r="9" spans="1:16" s="2" customFormat="1" ht="44.25" customHeight="1" x14ac:dyDescent="0.25">
      <c r="A9" s="156"/>
      <c r="B9" s="160"/>
      <c r="C9" s="162"/>
      <c r="D9" s="160"/>
      <c r="E9" s="160"/>
      <c r="F9" s="43" t="s">
        <v>8</v>
      </c>
      <c r="G9" s="44" t="s">
        <v>9</v>
      </c>
      <c r="H9" s="45" t="s">
        <v>2</v>
      </c>
      <c r="I9" s="45" t="s">
        <v>21</v>
      </c>
      <c r="J9" s="46" t="s">
        <v>9</v>
      </c>
      <c r="K9" s="45" t="s">
        <v>2</v>
      </c>
      <c r="L9" s="154"/>
      <c r="M9" s="154"/>
      <c r="N9" s="156"/>
      <c r="O9" s="158"/>
      <c r="P9" s="164"/>
    </row>
    <row r="10" spans="1:16" s="87" customFormat="1" ht="33" customHeight="1" x14ac:dyDescent="0.3">
      <c r="A10" s="83">
        <f t="shared" ref="A10:A20" si="0">RANK(O10,O$10:O$20,0)</f>
        <v>1</v>
      </c>
      <c r="B10" s="93" t="s">
        <v>104</v>
      </c>
      <c r="C10" s="127">
        <v>3</v>
      </c>
      <c r="D10" s="94" t="s">
        <v>105</v>
      </c>
      <c r="E10" s="128" t="s">
        <v>57</v>
      </c>
      <c r="F10" s="85">
        <v>135</v>
      </c>
      <c r="G10" s="86">
        <f t="shared" ref="G10:G20" si="1">F10/2</f>
        <v>67.5</v>
      </c>
      <c r="H10" s="83">
        <f t="shared" ref="H10:H20" si="2">RANK(G10,G$10:G$20,0)</f>
        <v>1</v>
      </c>
      <c r="I10" s="83">
        <v>26.4</v>
      </c>
      <c r="J10" s="86">
        <f t="shared" ref="J10:J20" si="3">I10/0.4</f>
        <v>65.999999999999986</v>
      </c>
      <c r="K10" s="83">
        <f t="shared" ref="K10:K20" si="4">RANK(J10,J$10:J$20,0)</f>
        <v>1</v>
      </c>
      <c r="L10" s="83"/>
      <c r="M10" s="83"/>
      <c r="N10" s="85">
        <f t="shared" ref="N10:N20" si="5">(F10+I10)</f>
        <v>161.4</v>
      </c>
      <c r="O10" s="86">
        <f t="shared" ref="O10:O20" si="6">(G10+J10)/2</f>
        <v>66.75</v>
      </c>
      <c r="P10" s="129" t="s">
        <v>10</v>
      </c>
    </row>
    <row r="11" spans="1:16" s="87" customFormat="1" ht="33" customHeight="1" x14ac:dyDescent="0.3">
      <c r="A11" s="83">
        <f t="shared" si="0"/>
        <v>2</v>
      </c>
      <c r="B11" s="93" t="s">
        <v>112</v>
      </c>
      <c r="C11" s="128" t="s">
        <v>10</v>
      </c>
      <c r="D11" s="94" t="s">
        <v>93</v>
      </c>
      <c r="E11" s="128" t="s">
        <v>84</v>
      </c>
      <c r="F11" s="85">
        <v>134</v>
      </c>
      <c r="G11" s="86">
        <f t="shared" si="1"/>
        <v>67</v>
      </c>
      <c r="H11" s="83">
        <f t="shared" si="2"/>
        <v>2</v>
      </c>
      <c r="I11" s="83">
        <v>26.4</v>
      </c>
      <c r="J11" s="86">
        <f t="shared" si="3"/>
        <v>65.999999999999986</v>
      </c>
      <c r="K11" s="83">
        <f t="shared" si="4"/>
        <v>1</v>
      </c>
      <c r="L11" s="83"/>
      <c r="M11" s="83"/>
      <c r="N11" s="85">
        <f t="shared" si="5"/>
        <v>160.4</v>
      </c>
      <c r="O11" s="86">
        <f t="shared" si="6"/>
        <v>66.5</v>
      </c>
      <c r="P11" s="129" t="s">
        <v>10</v>
      </c>
    </row>
    <row r="12" spans="1:16" s="87" customFormat="1" ht="33" customHeight="1" x14ac:dyDescent="0.3">
      <c r="A12" s="83">
        <f t="shared" si="0"/>
        <v>3</v>
      </c>
      <c r="B12" s="93" t="s">
        <v>176</v>
      </c>
      <c r="C12" s="127" t="s">
        <v>11</v>
      </c>
      <c r="D12" s="94" t="s">
        <v>178</v>
      </c>
      <c r="E12" s="128" t="s">
        <v>84</v>
      </c>
      <c r="F12" s="85">
        <v>133.5</v>
      </c>
      <c r="G12" s="86">
        <f t="shared" si="1"/>
        <v>66.75</v>
      </c>
      <c r="H12" s="83">
        <f t="shared" si="2"/>
        <v>3</v>
      </c>
      <c r="I12" s="83">
        <v>25.4</v>
      </c>
      <c r="J12" s="86">
        <f t="shared" si="3"/>
        <v>63.499999999999993</v>
      </c>
      <c r="K12" s="83">
        <f t="shared" si="4"/>
        <v>4</v>
      </c>
      <c r="L12" s="83"/>
      <c r="M12" s="83"/>
      <c r="N12" s="85">
        <f t="shared" si="5"/>
        <v>158.9</v>
      </c>
      <c r="O12" s="86">
        <f t="shared" si="6"/>
        <v>65.125</v>
      </c>
      <c r="P12" s="129" t="s">
        <v>10</v>
      </c>
    </row>
    <row r="13" spans="1:16" s="87" customFormat="1" ht="33" customHeight="1" x14ac:dyDescent="0.3">
      <c r="A13" s="83">
        <f t="shared" si="0"/>
        <v>4</v>
      </c>
      <c r="B13" s="131" t="s">
        <v>94</v>
      </c>
      <c r="C13" s="132" t="s">
        <v>10</v>
      </c>
      <c r="D13" s="94" t="s">
        <v>95</v>
      </c>
      <c r="E13" s="128" t="s">
        <v>84</v>
      </c>
      <c r="F13" s="85">
        <v>130.5</v>
      </c>
      <c r="G13" s="86">
        <f t="shared" si="1"/>
        <v>65.25</v>
      </c>
      <c r="H13" s="83">
        <f t="shared" si="2"/>
        <v>4</v>
      </c>
      <c r="I13" s="83">
        <v>24.9</v>
      </c>
      <c r="J13" s="86">
        <f t="shared" si="3"/>
        <v>62.249999999999993</v>
      </c>
      <c r="K13" s="83">
        <f t="shared" si="4"/>
        <v>5</v>
      </c>
      <c r="L13" s="83"/>
      <c r="M13" s="83"/>
      <c r="N13" s="85">
        <f t="shared" si="5"/>
        <v>155.4</v>
      </c>
      <c r="O13" s="86">
        <f t="shared" si="6"/>
        <v>63.75</v>
      </c>
      <c r="P13" s="129" t="s">
        <v>10</v>
      </c>
    </row>
    <row r="14" spans="1:16" s="87" customFormat="1" ht="33" customHeight="1" x14ac:dyDescent="0.3">
      <c r="A14" s="83">
        <f t="shared" si="0"/>
        <v>5</v>
      </c>
      <c r="B14" s="93" t="s">
        <v>175</v>
      </c>
      <c r="C14" s="127" t="s">
        <v>11</v>
      </c>
      <c r="D14" s="130" t="s">
        <v>72</v>
      </c>
      <c r="E14" s="128" t="s">
        <v>57</v>
      </c>
      <c r="F14" s="85">
        <v>129</v>
      </c>
      <c r="G14" s="86">
        <f t="shared" si="1"/>
        <v>64.5</v>
      </c>
      <c r="H14" s="83">
        <f t="shared" si="2"/>
        <v>5</v>
      </c>
      <c r="I14" s="83">
        <v>24.9</v>
      </c>
      <c r="J14" s="86">
        <f t="shared" si="3"/>
        <v>62.249999999999993</v>
      </c>
      <c r="K14" s="83">
        <f t="shared" si="4"/>
        <v>5</v>
      </c>
      <c r="L14" s="83"/>
      <c r="M14" s="83"/>
      <c r="N14" s="85">
        <f t="shared" si="5"/>
        <v>153.9</v>
      </c>
      <c r="O14" s="86">
        <f t="shared" si="6"/>
        <v>63.375</v>
      </c>
      <c r="P14" s="129" t="s">
        <v>10</v>
      </c>
    </row>
    <row r="15" spans="1:16" s="87" customFormat="1" ht="33" customHeight="1" x14ac:dyDescent="0.3">
      <c r="A15" s="83">
        <f t="shared" si="0"/>
        <v>6</v>
      </c>
      <c r="B15" s="93" t="s">
        <v>177</v>
      </c>
      <c r="C15" s="127" t="s">
        <v>11</v>
      </c>
      <c r="D15" s="130" t="s">
        <v>72</v>
      </c>
      <c r="E15" s="128" t="s">
        <v>57</v>
      </c>
      <c r="F15" s="85">
        <v>127</v>
      </c>
      <c r="G15" s="86">
        <f t="shared" si="1"/>
        <v>63.5</v>
      </c>
      <c r="H15" s="83">
        <f t="shared" si="2"/>
        <v>7</v>
      </c>
      <c r="I15" s="83">
        <v>24.9</v>
      </c>
      <c r="J15" s="86">
        <f t="shared" si="3"/>
        <v>62.249999999999993</v>
      </c>
      <c r="K15" s="83">
        <f t="shared" si="4"/>
        <v>5</v>
      </c>
      <c r="L15" s="83"/>
      <c r="M15" s="83"/>
      <c r="N15" s="85">
        <f t="shared" si="5"/>
        <v>151.9</v>
      </c>
      <c r="O15" s="86">
        <f t="shared" si="6"/>
        <v>62.875</v>
      </c>
      <c r="P15" s="129" t="s">
        <v>99</v>
      </c>
    </row>
    <row r="16" spans="1:16" s="87" customFormat="1" ht="33" customHeight="1" x14ac:dyDescent="0.3">
      <c r="A16" s="83">
        <f t="shared" si="0"/>
        <v>7</v>
      </c>
      <c r="B16" s="93" t="s">
        <v>98</v>
      </c>
      <c r="C16" s="128" t="s">
        <v>11</v>
      </c>
      <c r="D16" s="130" t="s">
        <v>72</v>
      </c>
      <c r="E16" s="128" t="s">
        <v>57</v>
      </c>
      <c r="F16" s="85">
        <v>128.5</v>
      </c>
      <c r="G16" s="86">
        <f t="shared" si="1"/>
        <v>64.25</v>
      </c>
      <c r="H16" s="83">
        <f t="shared" si="2"/>
        <v>6</v>
      </c>
      <c r="I16" s="83">
        <v>24.3</v>
      </c>
      <c r="J16" s="86">
        <f t="shared" si="3"/>
        <v>60.75</v>
      </c>
      <c r="K16" s="83">
        <f t="shared" si="4"/>
        <v>9</v>
      </c>
      <c r="L16" s="83"/>
      <c r="M16" s="83"/>
      <c r="N16" s="85">
        <f t="shared" si="5"/>
        <v>152.80000000000001</v>
      </c>
      <c r="O16" s="86">
        <f t="shared" si="6"/>
        <v>62.5</v>
      </c>
      <c r="P16" s="129" t="s">
        <v>99</v>
      </c>
    </row>
    <row r="17" spans="1:16" s="87" customFormat="1" ht="33" customHeight="1" x14ac:dyDescent="0.3">
      <c r="A17" s="83">
        <f t="shared" si="0"/>
        <v>8</v>
      </c>
      <c r="B17" s="93" t="s">
        <v>91</v>
      </c>
      <c r="C17" s="128" t="s">
        <v>11</v>
      </c>
      <c r="D17" s="130" t="s">
        <v>92</v>
      </c>
      <c r="E17" s="128" t="s">
        <v>84</v>
      </c>
      <c r="F17" s="85">
        <v>125</v>
      </c>
      <c r="G17" s="86">
        <f t="shared" si="1"/>
        <v>62.5</v>
      </c>
      <c r="H17" s="83">
        <f t="shared" si="2"/>
        <v>8</v>
      </c>
      <c r="I17" s="83">
        <v>24.5</v>
      </c>
      <c r="J17" s="86">
        <f t="shared" si="3"/>
        <v>61.25</v>
      </c>
      <c r="K17" s="83">
        <f t="shared" si="4"/>
        <v>8</v>
      </c>
      <c r="L17" s="83"/>
      <c r="M17" s="83"/>
      <c r="N17" s="85">
        <f t="shared" si="5"/>
        <v>149.5</v>
      </c>
      <c r="O17" s="86">
        <f t="shared" si="6"/>
        <v>61.875</v>
      </c>
      <c r="P17" s="129" t="s">
        <v>45</v>
      </c>
    </row>
    <row r="18" spans="1:16" s="87" customFormat="1" ht="33" customHeight="1" x14ac:dyDescent="0.3">
      <c r="A18" s="83">
        <f t="shared" si="0"/>
        <v>9</v>
      </c>
      <c r="B18" s="93" t="s">
        <v>106</v>
      </c>
      <c r="C18" s="127" t="s">
        <v>11</v>
      </c>
      <c r="D18" s="130" t="s">
        <v>90</v>
      </c>
      <c r="E18" s="128" t="s">
        <v>57</v>
      </c>
      <c r="F18" s="85">
        <v>114.5</v>
      </c>
      <c r="G18" s="86">
        <f t="shared" si="1"/>
        <v>57.25</v>
      </c>
      <c r="H18" s="83">
        <f t="shared" si="2"/>
        <v>9</v>
      </c>
      <c r="I18" s="83">
        <v>26.4</v>
      </c>
      <c r="J18" s="86">
        <f t="shared" si="3"/>
        <v>65.999999999999986</v>
      </c>
      <c r="K18" s="83">
        <f t="shared" si="4"/>
        <v>1</v>
      </c>
      <c r="L18" s="83"/>
      <c r="M18" s="83"/>
      <c r="N18" s="85">
        <f t="shared" si="5"/>
        <v>140.9</v>
      </c>
      <c r="O18" s="86">
        <f t="shared" si="6"/>
        <v>61.624999999999993</v>
      </c>
      <c r="P18" s="129" t="s">
        <v>45</v>
      </c>
    </row>
    <row r="19" spans="1:16" s="87" customFormat="1" ht="33" customHeight="1" x14ac:dyDescent="0.3">
      <c r="A19" s="83">
        <f t="shared" si="0"/>
        <v>10</v>
      </c>
      <c r="B19" s="93" t="s">
        <v>103</v>
      </c>
      <c r="C19" s="127" t="s">
        <v>11</v>
      </c>
      <c r="D19" s="130" t="s">
        <v>97</v>
      </c>
      <c r="E19" s="128" t="s">
        <v>57</v>
      </c>
      <c r="F19" s="85">
        <v>114</v>
      </c>
      <c r="G19" s="86">
        <f t="shared" si="1"/>
        <v>57</v>
      </c>
      <c r="H19" s="83">
        <f t="shared" si="2"/>
        <v>10</v>
      </c>
      <c r="I19" s="83">
        <v>23</v>
      </c>
      <c r="J19" s="86">
        <f t="shared" si="3"/>
        <v>57.5</v>
      </c>
      <c r="K19" s="83">
        <f t="shared" si="4"/>
        <v>10</v>
      </c>
      <c r="L19" s="83"/>
      <c r="M19" s="83"/>
      <c r="N19" s="85">
        <f t="shared" si="5"/>
        <v>137</v>
      </c>
      <c r="O19" s="86">
        <f t="shared" si="6"/>
        <v>57.25</v>
      </c>
      <c r="P19" s="129"/>
    </row>
    <row r="20" spans="1:16" s="87" customFormat="1" ht="33" customHeight="1" x14ac:dyDescent="0.3">
      <c r="A20" s="83">
        <f t="shared" si="0"/>
        <v>11</v>
      </c>
      <c r="B20" s="93" t="s">
        <v>89</v>
      </c>
      <c r="C20" s="128" t="s">
        <v>11</v>
      </c>
      <c r="D20" s="130" t="s">
        <v>90</v>
      </c>
      <c r="E20" s="128" t="s">
        <v>57</v>
      </c>
      <c r="F20" s="85">
        <v>107.5</v>
      </c>
      <c r="G20" s="86">
        <f t="shared" si="1"/>
        <v>53.75</v>
      </c>
      <c r="H20" s="83">
        <f t="shared" si="2"/>
        <v>11</v>
      </c>
      <c r="I20" s="83">
        <v>23</v>
      </c>
      <c r="J20" s="86">
        <f t="shared" si="3"/>
        <v>57.5</v>
      </c>
      <c r="K20" s="83">
        <f t="shared" si="4"/>
        <v>10</v>
      </c>
      <c r="L20" s="83"/>
      <c r="M20" s="83"/>
      <c r="N20" s="85">
        <f t="shared" si="5"/>
        <v>130.5</v>
      </c>
      <c r="O20" s="86">
        <f t="shared" si="6"/>
        <v>55.625</v>
      </c>
      <c r="P20" s="129"/>
    </row>
    <row r="21" spans="1:16" s="2" customFormat="1" ht="24" customHeight="1" x14ac:dyDescent="0.25">
      <c r="A21" s="146" t="s">
        <v>20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</row>
    <row r="22" spans="1:16" s="10" customFormat="1" ht="37.5" customHeight="1" x14ac:dyDescent="0.3">
      <c r="A22" s="61">
        <f>RANK(O22,O$22:O$24,0)</f>
        <v>1</v>
      </c>
      <c r="B22" s="70" t="s">
        <v>173</v>
      </c>
      <c r="C22" s="71" t="s">
        <v>11</v>
      </c>
      <c r="D22" s="69" t="s">
        <v>105</v>
      </c>
      <c r="E22" s="72" t="s">
        <v>63</v>
      </c>
      <c r="F22" s="20">
        <v>131</v>
      </c>
      <c r="G22" s="63">
        <f>F22/2</f>
        <v>65.5</v>
      </c>
      <c r="H22" s="61">
        <f>RANK(G22,G$22:G$24,0)</f>
        <v>1</v>
      </c>
      <c r="I22" s="19">
        <v>26.4</v>
      </c>
      <c r="J22" s="63">
        <f>I22/0.4</f>
        <v>65.999999999999986</v>
      </c>
      <c r="K22" s="61">
        <f>RANK(J22,J$22:J$24,0)</f>
        <v>2</v>
      </c>
      <c r="L22" s="61"/>
      <c r="M22" s="61"/>
      <c r="N22" s="62">
        <f>(F22+I22)</f>
        <v>157.4</v>
      </c>
      <c r="O22" s="63">
        <f>(G22+J22)/2</f>
        <v>65.75</v>
      </c>
    </row>
    <row r="23" spans="1:16" s="10" customFormat="1" ht="37.5" customHeight="1" x14ac:dyDescent="0.3">
      <c r="A23" s="61">
        <f>RANK(O23,O$22:O$24,0)</f>
        <v>2</v>
      </c>
      <c r="B23" s="73" t="s">
        <v>174</v>
      </c>
      <c r="C23" s="68" t="s">
        <v>11</v>
      </c>
      <c r="D23" s="54" t="s">
        <v>108</v>
      </c>
      <c r="E23" s="72" t="s">
        <v>71</v>
      </c>
      <c r="F23" s="20">
        <v>129</v>
      </c>
      <c r="G23" s="63">
        <f>F23/2</f>
        <v>64.5</v>
      </c>
      <c r="H23" s="61">
        <f>RANK(G23,G$22:G$24,0)</f>
        <v>2</v>
      </c>
      <c r="I23" s="19">
        <v>26.6</v>
      </c>
      <c r="J23" s="63">
        <f>I23/0.4</f>
        <v>66.5</v>
      </c>
      <c r="K23" s="61">
        <f>RANK(J23,J$22:J$24,0)</f>
        <v>1</v>
      </c>
      <c r="L23" s="61"/>
      <c r="M23" s="61"/>
      <c r="N23" s="62">
        <f>(F23+I23)</f>
        <v>155.6</v>
      </c>
      <c r="O23" s="63">
        <f>(G23+J23)/2</f>
        <v>65.5</v>
      </c>
    </row>
    <row r="24" spans="1:16" s="10" customFormat="1" ht="37.5" customHeight="1" x14ac:dyDescent="0.3">
      <c r="A24" s="61">
        <f>RANK(O24,O$22:O$24,0)</f>
        <v>3</v>
      </c>
      <c r="B24" s="70" t="s">
        <v>74</v>
      </c>
      <c r="C24" s="71" t="s">
        <v>11</v>
      </c>
      <c r="D24" s="69" t="s">
        <v>64</v>
      </c>
      <c r="E24" s="72" t="s">
        <v>63</v>
      </c>
      <c r="F24" s="20">
        <v>121</v>
      </c>
      <c r="G24" s="63">
        <f>F24/2</f>
        <v>60.5</v>
      </c>
      <c r="H24" s="61">
        <f>RANK(G24,G$22:G$24,0)</f>
        <v>3</v>
      </c>
      <c r="I24" s="19">
        <v>25.7</v>
      </c>
      <c r="J24" s="63">
        <f>I24/0.4</f>
        <v>64.25</v>
      </c>
      <c r="K24" s="61">
        <f>RANK(J24,J$22:J$24,0)</f>
        <v>3</v>
      </c>
      <c r="L24" s="61"/>
      <c r="M24" s="61"/>
      <c r="N24" s="62">
        <f>(F24+I24)</f>
        <v>146.69999999999999</v>
      </c>
      <c r="O24" s="63">
        <f>(G24+J24)/2</f>
        <v>62.375</v>
      </c>
    </row>
    <row r="25" spans="1:16" s="2" customFormat="1" x14ac:dyDescent="0.25"/>
    <row r="26" spans="1:16" s="49" customFormat="1" ht="28.5" customHeight="1" x14ac:dyDescent="0.25">
      <c r="B26" s="49" t="s">
        <v>12</v>
      </c>
      <c r="F26" s="145" t="s">
        <v>165</v>
      </c>
      <c r="G26" s="145"/>
      <c r="H26" s="145"/>
      <c r="I26" s="145"/>
      <c r="J26" s="145"/>
      <c r="K26" s="145"/>
      <c r="L26" s="145"/>
      <c r="M26" s="145"/>
      <c r="N26" s="145"/>
      <c r="O26" s="145"/>
    </row>
    <row r="27" spans="1:16" s="49" customFormat="1" ht="28.5" customHeight="1" x14ac:dyDescent="0.25">
      <c r="B27" s="49" t="s">
        <v>13</v>
      </c>
      <c r="F27" s="145" t="s">
        <v>43</v>
      </c>
      <c r="G27" s="145"/>
      <c r="H27" s="145"/>
      <c r="I27" s="145"/>
      <c r="J27" s="145"/>
      <c r="K27" s="145"/>
      <c r="L27" s="145"/>
      <c r="M27" s="145"/>
      <c r="N27" s="145"/>
      <c r="O27" s="145"/>
    </row>
  </sheetData>
  <sortState ref="A15:P20">
    <sortCondition ref="A20"/>
  </sortState>
  <mergeCells count="23">
    <mergeCell ref="P8:P9"/>
    <mergeCell ref="A1:O1"/>
    <mergeCell ref="A3:O3"/>
    <mergeCell ref="A4:O4"/>
    <mergeCell ref="A5:O5"/>
    <mergeCell ref="A2:O2"/>
    <mergeCell ref="L7:P7"/>
    <mergeCell ref="A21:O21"/>
    <mergeCell ref="F26:O26"/>
    <mergeCell ref="F27:O27"/>
    <mergeCell ref="A6:B6"/>
    <mergeCell ref="C6:E6"/>
    <mergeCell ref="F8:H8"/>
    <mergeCell ref="I8:K8"/>
    <mergeCell ref="L8:L9"/>
    <mergeCell ref="M8:M9"/>
    <mergeCell ref="N8:N9"/>
    <mergeCell ref="O8:O9"/>
    <mergeCell ref="A8:A9"/>
    <mergeCell ref="B8:B9"/>
    <mergeCell ref="C8:C9"/>
    <mergeCell ref="D8:D9"/>
    <mergeCell ref="E8:E9"/>
  </mergeCells>
  <pageMargins left="0" right="0" top="0" bottom="0" header="0.31496062992125984" footer="0.31496062992125984"/>
  <pageSetup paperSize="9" scale="79" fitToHeight="2" orientation="landscape" r:id="rId1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80" zoomScaleNormal="90" zoomScaleSheetLayoutView="80" workbookViewId="0">
      <selection sqref="A1:O1"/>
    </sheetView>
  </sheetViews>
  <sheetFormatPr defaultRowHeight="15" x14ac:dyDescent="0.25"/>
  <cols>
    <col min="1" max="1" width="3.85546875" style="1" customWidth="1"/>
    <col min="2" max="2" width="23.7109375" style="1" customWidth="1"/>
    <col min="3" max="3" width="7.5703125" style="1" customWidth="1"/>
    <col min="4" max="4" width="48.42578125" style="1" customWidth="1"/>
    <col min="5" max="5" width="31.7109375" style="1" customWidth="1"/>
    <col min="6" max="6" width="7.140625" style="1" customWidth="1"/>
    <col min="7" max="7" width="9.7109375" style="1" customWidth="1"/>
    <col min="8" max="8" width="3.7109375" style="1" customWidth="1"/>
    <col min="9" max="9" width="5.85546875" style="1" customWidth="1"/>
    <col min="10" max="10" width="10" style="1" customWidth="1"/>
    <col min="11" max="11" width="3.85546875" style="1" customWidth="1"/>
    <col min="12" max="12" width="2.5703125" style="1" customWidth="1"/>
    <col min="13" max="13" width="2.42578125" style="1" customWidth="1"/>
    <col min="14" max="14" width="7.7109375" style="1" customWidth="1"/>
    <col min="15" max="15" width="10" style="1" customWidth="1"/>
    <col min="16" max="16" width="4.42578125" style="1" customWidth="1"/>
    <col min="17" max="16384" width="9.140625" style="1"/>
  </cols>
  <sheetData>
    <row r="1" spans="1:16" ht="33" x14ac:dyDescent="0.25">
      <c r="A1" s="165" t="s">
        <v>151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s="14" customFormat="1" ht="23.25" customHeight="1" x14ac:dyDescent="0.25">
      <c r="A2" s="169" t="s">
        <v>101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6" s="14" customFormat="1" ht="23.25" customHeight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6" s="14" customFormat="1" ht="23.25" customHeight="1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6" s="14" customFormat="1" ht="23.25" customHeight="1" x14ac:dyDescent="0.25">
      <c r="A5" s="168" t="s">
        <v>197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6" s="14" customFormat="1" ht="46.5" customHeight="1" x14ac:dyDescent="0.25">
      <c r="A6" s="147" t="s">
        <v>41</v>
      </c>
      <c r="B6" s="147"/>
      <c r="C6" s="148" t="s">
        <v>179</v>
      </c>
      <c r="D6" s="148"/>
      <c r="E6" s="148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 s="14" customFormat="1" ht="23.25" customHeight="1" x14ac:dyDescent="0.25">
      <c r="A7" s="11" t="s">
        <v>18</v>
      </c>
      <c r="B7" s="11"/>
      <c r="C7" s="42"/>
      <c r="D7" s="2"/>
      <c r="E7" s="2"/>
      <c r="F7" s="2"/>
      <c r="G7" s="2"/>
      <c r="H7" s="2"/>
      <c r="I7" s="2"/>
      <c r="J7" s="2"/>
      <c r="K7" s="2"/>
      <c r="L7" s="170" t="s">
        <v>172</v>
      </c>
      <c r="M7" s="170"/>
      <c r="N7" s="170"/>
      <c r="O7" s="170"/>
      <c r="P7" s="170"/>
    </row>
    <row r="8" spans="1:16" s="2" customFormat="1" ht="15" customHeight="1" x14ac:dyDescent="0.25">
      <c r="A8" s="155" t="s">
        <v>2</v>
      </c>
      <c r="B8" s="159" t="s">
        <v>27</v>
      </c>
      <c r="C8" s="161" t="s">
        <v>3</v>
      </c>
      <c r="D8" s="159" t="s">
        <v>28</v>
      </c>
      <c r="E8" s="159" t="s">
        <v>19</v>
      </c>
      <c r="F8" s="149" t="s">
        <v>24</v>
      </c>
      <c r="G8" s="149"/>
      <c r="H8" s="149"/>
      <c r="I8" s="150" t="s">
        <v>23</v>
      </c>
      <c r="J8" s="151"/>
      <c r="K8" s="152"/>
      <c r="L8" s="153" t="s">
        <v>22</v>
      </c>
      <c r="M8" s="153" t="s">
        <v>5</v>
      </c>
      <c r="N8" s="155" t="s">
        <v>15</v>
      </c>
      <c r="O8" s="157" t="s">
        <v>6</v>
      </c>
      <c r="P8" s="163" t="s">
        <v>7</v>
      </c>
    </row>
    <row r="9" spans="1:16" s="2" customFormat="1" ht="44.25" customHeight="1" x14ac:dyDescent="0.25">
      <c r="A9" s="156"/>
      <c r="B9" s="160"/>
      <c r="C9" s="162"/>
      <c r="D9" s="160"/>
      <c r="E9" s="160"/>
      <c r="F9" s="43" t="s">
        <v>8</v>
      </c>
      <c r="G9" s="44" t="s">
        <v>9</v>
      </c>
      <c r="H9" s="45" t="s">
        <v>2</v>
      </c>
      <c r="I9" s="45" t="s">
        <v>21</v>
      </c>
      <c r="J9" s="46" t="s">
        <v>9</v>
      </c>
      <c r="K9" s="45" t="s">
        <v>2</v>
      </c>
      <c r="L9" s="154"/>
      <c r="M9" s="154"/>
      <c r="N9" s="156"/>
      <c r="O9" s="158"/>
      <c r="P9" s="164"/>
    </row>
    <row r="10" spans="1:16" s="87" customFormat="1" ht="33" customHeight="1" x14ac:dyDescent="0.3">
      <c r="A10" s="83">
        <f>RANK(O10,O$10:O$14,0)</f>
        <v>1</v>
      </c>
      <c r="B10" s="131" t="s">
        <v>192</v>
      </c>
      <c r="C10" s="132">
        <v>1</v>
      </c>
      <c r="D10" s="94" t="s">
        <v>193</v>
      </c>
      <c r="E10" s="128" t="s">
        <v>57</v>
      </c>
      <c r="F10" s="85">
        <v>176.5</v>
      </c>
      <c r="G10" s="86">
        <f>F10/2.5</f>
        <v>70.599999999999994</v>
      </c>
      <c r="H10" s="83">
        <f>RANK(G10,G$10:G$14,0)</f>
        <v>1</v>
      </c>
      <c r="I10" s="83">
        <v>30.9</v>
      </c>
      <c r="J10" s="86">
        <f>I10/0.4</f>
        <v>77.249999999999986</v>
      </c>
      <c r="K10" s="83">
        <f>RANK(J10,J$10:J$14,0)</f>
        <v>1</v>
      </c>
      <c r="L10" s="83"/>
      <c r="M10" s="83"/>
      <c r="N10" s="85">
        <f>(F10+I10)</f>
        <v>207.4</v>
      </c>
      <c r="O10" s="86">
        <f>(G10+J10)/2</f>
        <v>73.924999999999983</v>
      </c>
      <c r="P10" s="129" t="s">
        <v>10</v>
      </c>
    </row>
    <row r="11" spans="1:16" s="87" customFormat="1" ht="33" customHeight="1" x14ac:dyDescent="0.3">
      <c r="A11" s="83">
        <f>RANK(O11,O$10:O$14,0)</f>
        <v>2</v>
      </c>
      <c r="B11" s="93" t="s">
        <v>192</v>
      </c>
      <c r="C11" s="127">
        <v>1</v>
      </c>
      <c r="D11" s="94" t="s">
        <v>194</v>
      </c>
      <c r="E11" s="128" t="s">
        <v>57</v>
      </c>
      <c r="F11" s="85">
        <v>168</v>
      </c>
      <c r="G11" s="86">
        <f>F11/2.5</f>
        <v>67.2</v>
      </c>
      <c r="H11" s="83">
        <f>RANK(G11,G$10:G$14,0)</f>
        <v>2</v>
      </c>
      <c r="I11" s="83">
        <v>29.6</v>
      </c>
      <c r="J11" s="86">
        <f>I11/0.4</f>
        <v>74</v>
      </c>
      <c r="K11" s="83">
        <f>RANK(J11,J$10:J$14,0)</f>
        <v>2</v>
      </c>
      <c r="L11" s="83"/>
      <c r="M11" s="83"/>
      <c r="N11" s="85">
        <f>(F11+I11)</f>
        <v>197.6</v>
      </c>
      <c r="O11" s="86">
        <f>(G11+J11)/2</f>
        <v>70.599999999999994</v>
      </c>
      <c r="P11" s="129" t="s">
        <v>10</v>
      </c>
    </row>
    <row r="12" spans="1:16" s="87" customFormat="1" ht="33" customHeight="1" x14ac:dyDescent="0.3">
      <c r="A12" s="83">
        <f>RANK(O12,O$10:O$14,0)</f>
        <v>3</v>
      </c>
      <c r="B12" s="93" t="s">
        <v>107</v>
      </c>
      <c r="C12" s="128">
        <v>2</v>
      </c>
      <c r="D12" s="94" t="s">
        <v>105</v>
      </c>
      <c r="E12" s="128" t="s">
        <v>57</v>
      </c>
      <c r="F12" s="85">
        <v>168</v>
      </c>
      <c r="G12" s="86">
        <f>F12/2.5</f>
        <v>67.2</v>
      </c>
      <c r="H12" s="83">
        <f>RANK(G12,G$10:G$14,0)</f>
        <v>2</v>
      </c>
      <c r="I12" s="83">
        <v>27.1</v>
      </c>
      <c r="J12" s="86">
        <f>I12/0.4</f>
        <v>67.75</v>
      </c>
      <c r="K12" s="83">
        <f>RANK(J12,J$10:J$14,0)</f>
        <v>3</v>
      </c>
      <c r="L12" s="83"/>
      <c r="M12" s="83"/>
      <c r="N12" s="85">
        <f>(F12+I12)</f>
        <v>195.1</v>
      </c>
      <c r="O12" s="86">
        <f>(G12+J12)/2</f>
        <v>67.474999999999994</v>
      </c>
      <c r="P12" s="129" t="s">
        <v>10</v>
      </c>
    </row>
    <row r="13" spans="1:16" s="87" customFormat="1" ht="33" customHeight="1" x14ac:dyDescent="0.3">
      <c r="A13" s="83">
        <f>RANK(O13,O$10:O$14,0)</f>
        <v>4</v>
      </c>
      <c r="B13" s="93" t="s">
        <v>62</v>
      </c>
      <c r="C13" s="127">
        <v>2</v>
      </c>
      <c r="D13" s="94" t="s">
        <v>64</v>
      </c>
      <c r="E13" s="128" t="s">
        <v>57</v>
      </c>
      <c r="F13" s="85">
        <v>165.5</v>
      </c>
      <c r="G13" s="86">
        <f>F13/2.5</f>
        <v>66.2</v>
      </c>
      <c r="H13" s="83">
        <f>RANK(G13,G$10:G$14,0)</f>
        <v>4</v>
      </c>
      <c r="I13" s="83">
        <v>26.3</v>
      </c>
      <c r="J13" s="86">
        <f>I13/0.4</f>
        <v>65.75</v>
      </c>
      <c r="K13" s="83">
        <f>RANK(J13,J$10:J$14,0)</f>
        <v>4</v>
      </c>
      <c r="L13" s="83"/>
      <c r="M13" s="83"/>
      <c r="N13" s="85">
        <f>(F13+I13)</f>
        <v>191.8</v>
      </c>
      <c r="O13" s="86">
        <f>(G13+J13)/2</f>
        <v>65.974999999999994</v>
      </c>
      <c r="P13" s="129" t="s">
        <v>10</v>
      </c>
    </row>
    <row r="14" spans="1:16" s="87" customFormat="1" ht="33" customHeight="1" x14ac:dyDescent="0.3">
      <c r="A14" s="83">
        <f>RANK(O14,O$10:O$14,0)</f>
        <v>5</v>
      </c>
      <c r="B14" s="93" t="s">
        <v>104</v>
      </c>
      <c r="C14" s="127">
        <v>3</v>
      </c>
      <c r="D14" s="130" t="s">
        <v>105</v>
      </c>
      <c r="E14" s="128" t="s">
        <v>57</v>
      </c>
      <c r="F14" s="85">
        <v>156</v>
      </c>
      <c r="G14" s="86">
        <f>F14/2.5</f>
        <v>62.4</v>
      </c>
      <c r="H14" s="83">
        <f>RANK(G14,G$10:G$14,0)</f>
        <v>5</v>
      </c>
      <c r="I14" s="83">
        <v>24.7</v>
      </c>
      <c r="J14" s="86">
        <f>I14/0.4</f>
        <v>61.749999999999993</v>
      </c>
      <c r="K14" s="83">
        <f>RANK(J14,J$10:J$14,0)</f>
        <v>5</v>
      </c>
      <c r="L14" s="83"/>
      <c r="M14" s="83"/>
      <c r="N14" s="85">
        <f>(F14+I14)</f>
        <v>180.7</v>
      </c>
      <c r="O14" s="86">
        <f>(G14+J14)/2</f>
        <v>62.074999999999996</v>
      </c>
      <c r="P14" s="129" t="s">
        <v>99</v>
      </c>
    </row>
    <row r="15" spans="1:16" s="87" customFormat="1" ht="33" customHeight="1" x14ac:dyDescent="0.3">
      <c r="A15" s="206" t="s">
        <v>75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8"/>
    </row>
    <row r="16" spans="1:16" s="87" customFormat="1" ht="33" customHeight="1" x14ac:dyDescent="0.3">
      <c r="A16" s="83">
        <v>1</v>
      </c>
      <c r="B16" s="93" t="s">
        <v>195</v>
      </c>
      <c r="C16" s="128">
        <v>2</v>
      </c>
      <c r="D16" s="130" t="s">
        <v>196</v>
      </c>
      <c r="E16" s="128" t="s">
        <v>57</v>
      </c>
      <c r="F16" s="85">
        <v>164</v>
      </c>
      <c r="G16" s="86">
        <f t="shared" ref="G11:G16" si="0">F16/2.5</f>
        <v>65.599999999999994</v>
      </c>
      <c r="H16" s="83">
        <v>1</v>
      </c>
      <c r="I16" s="83">
        <v>27</v>
      </c>
      <c r="J16" s="86">
        <f t="shared" ref="J10:J16" si="1">I16/0.4</f>
        <v>67.5</v>
      </c>
      <c r="K16" s="83">
        <v>1</v>
      </c>
      <c r="L16" s="83"/>
      <c r="M16" s="83"/>
      <c r="N16" s="85">
        <f t="shared" ref="N10:N16" si="2">(F16+I16)</f>
        <v>191</v>
      </c>
      <c r="O16" s="86">
        <f t="shared" ref="O10:O16" si="3">(G16+J16)/2</f>
        <v>66.55</v>
      </c>
    </row>
    <row r="17" spans="2:15" s="2" customFormat="1" x14ac:dyDescent="0.25"/>
    <row r="18" spans="2:15" s="49" customFormat="1" ht="28.5" customHeight="1" x14ac:dyDescent="0.25">
      <c r="B18" s="49" t="s">
        <v>12</v>
      </c>
      <c r="F18" s="145" t="s">
        <v>165</v>
      </c>
      <c r="G18" s="145"/>
      <c r="H18" s="145"/>
      <c r="I18" s="145"/>
      <c r="J18" s="145"/>
      <c r="K18" s="145"/>
      <c r="L18" s="145"/>
      <c r="M18" s="145"/>
      <c r="N18" s="145"/>
      <c r="O18" s="145"/>
    </row>
    <row r="19" spans="2:15" s="49" customFormat="1" ht="28.5" customHeight="1" x14ac:dyDescent="0.25">
      <c r="B19" s="49" t="s">
        <v>13</v>
      </c>
      <c r="F19" s="145" t="s">
        <v>43</v>
      </c>
      <c r="G19" s="145"/>
      <c r="H19" s="145"/>
      <c r="I19" s="145"/>
      <c r="J19" s="145"/>
      <c r="K19" s="145"/>
      <c r="L19" s="145"/>
      <c r="M19" s="145"/>
      <c r="N19" s="145"/>
      <c r="O19" s="145"/>
    </row>
  </sheetData>
  <sortState ref="A10:P14">
    <sortCondition ref="A10"/>
  </sortState>
  <mergeCells count="23">
    <mergeCell ref="N8:N9"/>
    <mergeCell ref="O8:O9"/>
    <mergeCell ref="P8:P9"/>
    <mergeCell ref="F18:O18"/>
    <mergeCell ref="F19:O19"/>
    <mergeCell ref="A15:P15"/>
    <mergeCell ref="L7:P7"/>
    <mergeCell ref="A8:A9"/>
    <mergeCell ref="B8:B9"/>
    <mergeCell ref="C8:C9"/>
    <mergeCell ref="D8:D9"/>
    <mergeCell ref="E8:E9"/>
    <mergeCell ref="F8:H8"/>
    <mergeCell ref="I8:K8"/>
    <mergeCell ref="L8:L9"/>
    <mergeCell ref="M8:M9"/>
    <mergeCell ref="A1:O1"/>
    <mergeCell ref="A2:O2"/>
    <mergeCell ref="A3:O3"/>
    <mergeCell ref="A4:O4"/>
    <mergeCell ref="A5:O5"/>
    <mergeCell ref="A6:B6"/>
    <mergeCell ref="C6:E6"/>
  </mergeCells>
  <pageMargins left="0" right="0" top="0" bottom="0" header="0.31496062992125984" footer="0.31496062992125984"/>
  <pageSetup paperSize="9" scale="79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K15" sqref="K15:K16"/>
    </sheetView>
  </sheetViews>
  <sheetFormatPr defaultRowHeight="15" x14ac:dyDescent="0.25"/>
  <cols>
    <col min="1" max="1" width="3.85546875" style="1" customWidth="1"/>
    <col min="2" max="2" width="21.85546875" style="1" customWidth="1"/>
    <col min="3" max="3" width="4.5703125" style="1" customWidth="1"/>
    <col min="4" max="4" width="45.140625" style="1" customWidth="1"/>
    <col min="5" max="5" width="20.140625" style="1" customWidth="1"/>
    <col min="6" max="6" width="7.140625" style="1" customWidth="1"/>
    <col min="7" max="7" width="9.7109375" style="1" customWidth="1"/>
    <col min="8" max="8" width="2.42578125" style="1" customWidth="1"/>
    <col min="9" max="9" width="5.85546875" style="1" customWidth="1"/>
    <col min="10" max="10" width="10" style="1" customWidth="1"/>
    <col min="11" max="11" width="2.42578125" style="1" customWidth="1"/>
    <col min="12" max="12" width="2.5703125" style="1" customWidth="1"/>
    <col min="13" max="13" width="2.42578125" style="1" customWidth="1"/>
    <col min="14" max="14" width="7.7109375" style="1" customWidth="1"/>
    <col min="15" max="15" width="10" style="1" customWidth="1"/>
    <col min="16" max="16" width="5.5703125" style="1" customWidth="1"/>
    <col min="17" max="16384" width="9.140625" style="1"/>
  </cols>
  <sheetData>
    <row r="1" spans="1:16" ht="33" x14ac:dyDescent="0.25">
      <c r="A1" s="165" t="s">
        <v>133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s="14" customFormat="1" ht="23.25" customHeight="1" x14ac:dyDescent="0.25">
      <c r="A2" s="166" t="s">
        <v>35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6" s="14" customFormat="1" ht="23.25" customHeight="1" x14ac:dyDescent="0.25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6" s="14" customFormat="1" ht="23.25" customHeight="1" x14ac:dyDescent="0.25">
      <c r="A4" s="168" t="s">
        <v>100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16" s="14" customFormat="1" ht="48" customHeight="1" x14ac:dyDescent="0.25">
      <c r="A5" s="147" t="s">
        <v>41</v>
      </c>
      <c r="B5" s="147"/>
      <c r="C5" s="148" t="s">
        <v>179</v>
      </c>
      <c r="D5" s="148"/>
      <c r="E5" s="148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 s="14" customFormat="1" ht="23.25" customHeight="1" x14ac:dyDescent="0.25">
      <c r="A6" s="11" t="s">
        <v>18</v>
      </c>
      <c r="B6" s="11"/>
      <c r="C6" s="42"/>
      <c r="D6" s="2"/>
      <c r="E6" s="2"/>
      <c r="F6" s="2"/>
      <c r="G6" s="2"/>
      <c r="H6" s="2"/>
      <c r="I6" s="2"/>
      <c r="J6" s="2"/>
      <c r="K6" s="2"/>
      <c r="L6" s="2"/>
      <c r="M6" s="170" t="s">
        <v>115</v>
      </c>
      <c r="N6" s="170"/>
      <c r="O6" s="170"/>
      <c r="P6" s="170"/>
    </row>
    <row r="7" spans="1:16" s="2" customFormat="1" ht="15" customHeight="1" x14ac:dyDescent="0.25">
      <c r="A7" s="155" t="s">
        <v>2</v>
      </c>
      <c r="B7" s="159" t="s">
        <v>27</v>
      </c>
      <c r="C7" s="161" t="s">
        <v>3</v>
      </c>
      <c r="D7" s="159" t="s">
        <v>28</v>
      </c>
      <c r="E7" s="159" t="s">
        <v>19</v>
      </c>
      <c r="F7" s="149" t="s">
        <v>24</v>
      </c>
      <c r="G7" s="149"/>
      <c r="H7" s="149"/>
      <c r="I7" s="150" t="s">
        <v>23</v>
      </c>
      <c r="J7" s="151"/>
      <c r="K7" s="152"/>
      <c r="L7" s="153" t="s">
        <v>22</v>
      </c>
      <c r="M7" s="153" t="s">
        <v>5</v>
      </c>
      <c r="N7" s="155" t="s">
        <v>15</v>
      </c>
      <c r="O7" s="157" t="s">
        <v>6</v>
      </c>
      <c r="P7" s="163" t="s">
        <v>7</v>
      </c>
    </row>
    <row r="8" spans="1:16" s="2" customFormat="1" ht="44.25" customHeight="1" x14ac:dyDescent="0.25">
      <c r="A8" s="156"/>
      <c r="B8" s="160"/>
      <c r="C8" s="162"/>
      <c r="D8" s="160"/>
      <c r="E8" s="160"/>
      <c r="F8" s="43" t="s">
        <v>8</v>
      </c>
      <c r="G8" s="44" t="s">
        <v>9</v>
      </c>
      <c r="H8" s="45" t="s">
        <v>2</v>
      </c>
      <c r="I8" s="45" t="s">
        <v>21</v>
      </c>
      <c r="J8" s="46" t="s">
        <v>9</v>
      </c>
      <c r="K8" s="45" t="s">
        <v>2</v>
      </c>
      <c r="L8" s="154"/>
      <c r="M8" s="154"/>
      <c r="N8" s="156"/>
      <c r="O8" s="158"/>
      <c r="P8" s="164"/>
    </row>
    <row r="9" spans="1:16" s="10" customFormat="1" ht="33" customHeight="1" x14ac:dyDescent="0.3">
      <c r="A9" s="19">
        <f>RANK(O9,O$9:O$11,0)</f>
        <v>1</v>
      </c>
      <c r="B9" s="70" t="s">
        <v>88</v>
      </c>
      <c r="C9" s="71">
        <v>2</v>
      </c>
      <c r="D9" s="69" t="s">
        <v>96</v>
      </c>
      <c r="E9" s="60" t="s">
        <v>33</v>
      </c>
      <c r="F9" s="20">
        <v>136.5</v>
      </c>
      <c r="G9" s="21">
        <f>F9/2</f>
        <v>68.25</v>
      </c>
      <c r="H9" s="19">
        <f>RANK(G9,G$9:G$11,0)</f>
        <v>1</v>
      </c>
      <c r="I9" s="19">
        <v>29.5</v>
      </c>
      <c r="J9" s="21">
        <f>I9/0.4</f>
        <v>73.75</v>
      </c>
      <c r="K9" s="19">
        <f>RANK(J9,J$9:J$11,0)</f>
        <v>1</v>
      </c>
      <c r="L9" s="19"/>
      <c r="M9" s="19"/>
      <c r="N9" s="20">
        <f>(F9+I9)</f>
        <v>166</v>
      </c>
      <c r="O9" s="21">
        <f>(G9+J9)/2</f>
        <v>71</v>
      </c>
      <c r="P9" s="22">
        <v>2</v>
      </c>
    </row>
    <row r="10" spans="1:16" s="10" customFormat="1" ht="33" customHeight="1" x14ac:dyDescent="0.3">
      <c r="A10" s="19">
        <f>RANK(O10,O$9:O$11,0)</f>
        <v>2</v>
      </c>
      <c r="B10" s="70" t="s">
        <v>58</v>
      </c>
      <c r="C10" s="71">
        <v>2</v>
      </c>
      <c r="D10" s="69" t="s">
        <v>96</v>
      </c>
      <c r="E10" s="60" t="s">
        <v>33</v>
      </c>
      <c r="F10" s="20">
        <v>130.5</v>
      </c>
      <c r="G10" s="21">
        <f>F10/2</f>
        <v>65.25</v>
      </c>
      <c r="H10" s="19">
        <f>RANK(G10,G$9:G$11,0)</f>
        <v>2</v>
      </c>
      <c r="I10" s="19">
        <v>26.6</v>
      </c>
      <c r="J10" s="21">
        <f>I10/0.4</f>
        <v>66.5</v>
      </c>
      <c r="K10" s="19">
        <f>RANK(J10,J$9:J$11,0)</f>
        <v>2</v>
      </c>
      <c r="L10" s="19"/>
      <c r="M10" s="19"/>
      <c r="N10" s="20">
        <f>(F10+I10)</f>
        <v>157.1</v>
      </c>
      <c r="O10" s="21">
        <f>(G10+J10)/2</f>
        <v>65.875</v>
      </c>
      <c r="P10" s="22">
        <v>2</v>
      </c>
    </row>
    <row r="11" spans="1:16" s="10" customFormat="1" ht="33" customHeight="1" x14ac:dyDescent="0.3">
      <c r="A11" s="19">
        <f>RANK(O11,O$9:O$11,0)</f>
        <v>3</v>
      </c>
      <c r="B11" s="70" t="s">
        <v>111</v>
      </c>
      <c r="C11" s="71">
        <v>2</v>
      </c>
      <c r="D11" s="69" t="s">
        <v>96</v>
      </c>
      <c r="E11" s="60" t="s">
        <v>33</v>
      </c>
      <c r="F11" s="20">
        <v>130.5</v>
      </c>
      <c r="G11" s="21">
        <f>F11/2</f>
        <v>65.25</v>
      </c>
      <c r="H11" s="19">
        <f>RANK(G11,G$9:G$11,0)</f>
        <v>2</v>
      </c>
      <c r="I11" s="19">
        <v>26.1</v>
      </c>
      <c r="J11" s="21">
        <f>I11/0.4</f>
        <v>65.25</v>
      </c>
      <c r="K11" s="19">
        <f>RANK(J11,J$9:J$11,0)</f>
        <v>3</v>
      </c>
      <c r="L11" s="19"/>
      <c r="M11" s="19"/>
      <c r="N11" s="20">
        <f>(F11+I11)</f>
        <v>156.6</v>
      </c>
      <c r="O11" s="21">
        <f>(G11+J11)/2</f>
        <v>65.25</v>
      </c>
      <c r="P11" s="22">
        <v>2</v>
      </c>
    </row>
    <row r="12" spans="1:16" s="10" customFormat="1" ht="33" customHeight="1" x14ac:dyDescent="0.3">
      <c r="A12" s="172" t="s">
        <v>102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1:16" s="10" customFormat="1" ht="43.5" customHeight="1" x14ac:dyDescent="0.3">
      <c r="A13" s="100"/>
      <c r="B13" s="147" t="s">
        <v>41</v>
      </c>
      <c r="C13" s="147"/>
      <c r="D13" s="148" t="s">
        <v>179</v>
      </c>
      <c r="E13" s="148"/>
      <c r="F13" s="148"/>
      <c r="G13" s="101"/>
      <c r="H13" s="101"/>
      <c r="I13" s="101"/>
      <c r="J13" s="101"/>
      <c r="K13" s="101"/>
      <c r="L13" s="170" t="s">
        <v>172</v>
      </c>
      <c r="M13" s="170"/>
      <c r="N13" s="170"/>
      <c r="O13" s="170"/>
      <c r="P13" s="170"/>
    </row>
    <row r="14" spans="1:16" s="10" customFormat="1" ht="33" customHeight="1" x14ac:dyDescent="0.3">
      <c r="A14" s="19">
        <f>RANK(O14,O$14:O$16,0)</f>
        <v>1</v>
      </c>
      <c r="B14" s="70" t="s">
        <v>58</v>
      </c>
      <c r="C14" s="71">
        <v>2</v>
      </c>
      <c r="D14" s="69" t="s">
        <v>96</v>
      </c>
      <c r="E14" s="60" t="s">
        <v>33</v>
      </c>
      <c r="F14" s="20">
        <v>193</v>
      </c>
      <c r="G14" s="21">
        <f>F14/2.8</f>
        <v>68.928571428571431</v>
      </c>
      <c r="H14" s="19">
        <f>RANK(G14,G$14:G$16,0)</f>
        <v>2</v>
      </c>
      <c r="I14" s="19">
        <v>30.4</v>
      </c>
      <c r="J14" s="21">
        <f>I14/0.4</f>
        <v>75.999999999999986</v>
      </c>
      <c r="K14" s="19">
        <f>RANK(J14,J$14:J$16,0)</f>
        <v>2</v>
      </c>
      <c r="L14" s="19"/>
      <c r="M14" s="19"/>
      <c r="N14" s="20">
        <f>(F14+I14)</f>
        <v>223.4</v>
      </c>
      <c r="O14" s="21">
        <f>(G14+J14)/2</f>
        <v>72.464285714285708</v>
      </c>
      <c r="P14" s="22">
        <v>2</v>
      </c>
    </row>
    <row r="15" spans="1:16" s="10" customFormat="1" ht="33" customHeight="1" x14ac:dyDescent="0.3">
      <c r="A15" s="19">
        <f>RANK(O15,O$14:O$16,0)</f>
        <v>2</v>
      </c>
      <c r="B15" s="70" t="s">
        <v>111</v>
      </c>
      <c r="C15" s="71">
        <v>2</v>
      </c>
      <c r="D15" s="69" t="s">
        <v>96</v>
      </c>
      <c r="E15" s="60" t="s">
        <v>33</v>
      </c>
      <c r="F15" s="20">
        <v>186.5</v>
      </c>
      <c r="G15" s="21">
        <f>F15/2.8</f>
        <v>66.607142857142861</v>
      </c>
      <c r="H15" s="19">
        <f>RANK(G15,G$14:G$16,0)</f>
        <v>3</v>
      </c>
      <c r="I15" s="19">
        <v>31.2</v>
      </c>
      <c r="J15" s="21">
        <f>I15/0.4</f>
        <v>78</v>
      </c>
      <c r="K15" s="19">
        <f>RANK(J15,J$14:J$16,0)</f>
        <v>1</v>
      </c>
      <c r="L15" s="19"/>
      <c r="M15" s="19"/>
      <c r="N15" s="20">
        <f>(F15+I15)</f>
        <v>217.7</v>
      </c>
      <c r="O15" s="21">
        <f>(G15+J15)/2</f>
        <v>72.303571428571431</v>
      </c>
      <c r="P15" s="22">
        <v>2</v>
      </c>
    </row>
    <row r="16" spans="1:16" s="10" customFormat="1" ht="33" customHeight="1" x14ac:dyDescent="0.3">
      <c r="A16" s="19">
        <f>RANK(O16,O$14:O$16,0)</f>
        <v>3</v>
      </c>
      <c r="B16" s="70" t="s">
        <v>88</v>
      </c>
      <c r="C16" s="71">
        <v>2</v>
      </c>
      <c r="D16" s="69" t="s">
        <v>96</v>
      </c>
      <c r="E16" s="60" t="s">
        <v>33</v>
      </c>
      <c r="F16" s="20">
        <v>193.5</v>
      </c>
      <c r="G16" s="21">
        <f>F16/2.8</f>
        <v>69.107142857142861</v>
      </c>
      <c r="H16" s="19">
        <f>RANK(G16,G$14:G$16,0)</f>
        <v>1</v>
      </c>
      <c r="I16" s="19">
        <v>28.9</v>
      </c>
      <c r="J16" s="21">
        <f>I16/0.4</f>
        <v>72.249999999999986</v>
      </c>
      <c r="K16" s="19">
        <f>RANK(J16,J$14:J$16,0)</f>
        <v>3</v>
      </c>
      <c r="L16" s="19"/>
      <c r="M16" s="19"/>
      <c r="N16" s="20">
        <f>(F16+I16)</f>
        <v>222.4</v>
      </c>
      <c r="O16" s="21">
        <f>(G16+J16)/2</f>
        <v>70.678571428571416</v>
      </c>
      <c r="P16" s="22">
        <v>2</v>
      </c>
    </row>
    <row r="17" spans="2:15" s="2" customFormat="1" x14ac:dyDescent="0.25"/>
    <row r="18" spans="2:15" s="13" customFormat="1" ht="28.5" customHeight="1" x14ac:dyDescent="0.25">
      <c r="B18" s="13" t="s">
        <v>12</v>
      </c>
      <c r="F18" s="171" t="s">
        <v>165</v>
      </c>
      <c r="G18" s="171"/>
      <c r="H18" s="171"/>
      <c r="I18" s="171"/>
      <c r="J18" s="171"/>
      <c r="K18" s="171"/>
      <c r="L18" s="171"/>
      <c r="M18" s="171"/>
      <c r="N18" s="171"/>
      <c r="O18" s="171"/>
    </row>
    <row r="19" spans="2:15" s="13" customFormat="1" ht="28.5" customHeight="1" x14ac:dyDescent="0.25">
      <c r="B19" s="13" t="s">
        <v>13</v>
      </c>
      <c r="F19" s="171" t="s">
        <v>43</v>
      </c>
      <c r="G19" s="171"/>
      <c r="H19" s="171"/>
      <c r="I19" s="171"/>
      <c r="J19" s="171"/>
      <c r="K19" s="171"/>
      <c r="L19" s="171"/>
      <c r="M19" s="171"/>
      <c r="N19" s="171"/>
      <c r="O19" s="171"/>
    </row>
  </sheetData>
  <sortState ref="A14:P16">
    <sortCondition ref="A14"/>
  </sortState>
  <mergeCells count="25">
    <mergeCell ref="P7:P8"/>
    <mergeCell ref="M6:P6"/>
    <mergeCell ref="A1:O1"/>
    <mergeCell ref="A2:O2"/>
    <mergeCell ref="A3:O3"/>
    <mergeCell ref="A4:O4"/>
    <mergeCell ref="O7:O8"/>
    <mergeCell ref="A5:B5"/>
    <mergeCell ref="C5:E5"/>
    <mergeCell ref="L13:P13"/>
    <mergeCell ref="F19:O19"/>
    <mergeCell ref="A7:A8"/>
    <mergeCell ref="B7:B8"/>
    <mergeCell ref="D7:D8"/>
    <mergeCell ref="L7:L8"/>
    <mergeCell ref="C7:C8"/>
    <mergeCell ref="E7:E8"/>
    <mergeCell ref="F7:H7"/>
    <mergeCell ref="F18:O18"/>
    <mergeCell ref="N7:N8"/>
    <mergeCell ref="M7:M8"/>
    <mergeCell ref="I7:K7"/>
    <mergeCell ref="A12:P12"/>
    <mergeCell ref="B13:C13"/>
    <mergeCell ref="D13:F13"/>
  </mergeCells>
  <pageMargins left="0" right="0" top="0" bottom="0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60" zoomScaleNormal="100" workbookViewId="0">
      <selection sqref="A1:R1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7109375" style="1" customWidth="1"/>
    <col min="20" max="16384" width="9.140625" style="1"/>
  </cols>
  <sheetData>
    <row r="1" spans="1:19" ht="45" customHeight="1" x14ac:dyDescent="0.25">
      <c r="A1" s="175" t="s">
        <v>151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9" s="53" customFormat="1" ht="24" customHeight="1" x14ac:dyDescent="0.3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9" s="53" customFormat="1" ht="24" customHeight="1" x14ac:dyDescent="0.3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9" s="53" customFormat="1" ht="24" customHeight="1" x14ac:dyDescent="0.3">
      <c r="A4" s="177" t="s">
        <v>40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s="50" customFormat="1" ht="51" customHeight="1" x14ac:dyDescent="0.25">
      <c r="A5" s="147" t="s">
        <v>41</v>
      </c>
      <c r="B5" s="147"/>
      <c r="C5" s="148" t="s">
        <v>184</v>
      </c>
      <c r="D5" s="148"/>
      <c r="E5" s="148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s="14" customFormat="1" ht="15.75" customHeight="1" x14ac:dyDescent="0.25">
      <c r="A6" s="178" t="s">
        <v>18</v>
      </c>
      <c r="B6" s="178"/>
      <c r="C6" s="178"/>
      <c r="D6" s="178"/>
      <c r="E6" s="47"/>
      <c r="F6" s="48"/>
      <c r="G6" s="2"/>
      <c r="H6" s="2"/>
      <c r="I6" s="2"/>
      <c r="J6" s="2"/>
      <c r="K6" s="2"/>
      <c r="L6" s="2"/>
      <c r="M6" s="2"/>
      <c r="N6" s="170" t="s">
        <v>115</v>
      </c>
      <c r="O6" s="170"/>
      <c r="P6" s="170"/>
      <c r="Q6" s="170"/>
      <c r="R6" s="170"/>
    </row>
    <row r="7" spans="1:19" s="10" customFormat="1" ht="15" customHeight="1" x14ac:dyDescent="0.3">
      <c r="A7" s="161" t="s">
        <v>2</v>
      </c>
      <c r="B7" s="180" t="s">
        <v>30</v>
      </c>
      <c r="C7" s="161" t="s">
        <v>3</v>
      </c>
      <c r="D7" s="180" t="s">
        <v>31</v>
      </c>
      <c r="E7" s="180" t="s">
        <v>19</v>
      </c>
      <c r="F7" s="182" t="s">
        <v>16</v>
      </c>
      <c r="G7" s="182"/>
      <c r="H7" s="182"/>
      <c r="I7" s="183" t="s">
        <v>4</v>
      </c>
      <c r="J7" s="184"/>
      <c r="K7" s="185"/>
      <c r="L7" s="183" t="s">
        <v>14</v>
      </c>
      <c r="M7" s="184"/>
      <c r="N7" s="185"/>
      <c r="O7" s="186" t="s">
        <v>22</v>
      </c>
      <c r="P7" s="186" t="s">
        <v>5</v>
      </c>
      <c r="Q7" s="161" t="s">
        <v>15</v>
      </c>
      <c r="R7" s="188" t="s">
        <v>6</v>
      </c>
      <c r="S7" s="163" t="s">
        <v>7</v>
      </c>
    </row>
    <row r="8" spans="1:19" s="10" customFormat="1" ht="36" customHeight="1" x14ac:dyDescent="0.3">
      <c r="A8" s="179"/>
      <c r="B8" s="181"/>
      <c r="C8" s="162"/>
      <c r="D8" s="181"/>
      <c r="E8" s="181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87"/>
      <c r="P8" s="187"/>
      <c r="Q8" s="179"/>
      <c r="R8" s="189"/>
      <c r="S8" s="164"/>
    </row>
    <row r="9" spans="1:19" s="10" customFormat="1" ht="30" customHeight="1" x14ac:dyDescent="0.3">
      <c r="A9" s="19">
        <f>RANK(R9,R$9:R$13,0)</f>
        <v>1</v>
      </c>
      <c r="B9" s="78" t="s">
        <v>182</v>
      </c>
      <c r="C9" s="67">
        <v>1</v>
      </c>
      <c r="D9" s="80" t="s">
        <v>183</v>
      </c>
      <c r="E9" s="57" t="s">
        <v>57</v>
      </c>
      <c r="F9" s="20">
        <v>196</v>
      </c>
      <c r="G9" s="21">
        <f>F9/3</f>
        <v>65.333333333333329</v>
      </c>
      <c r="H9" s="19">
        <f>RANK(G9,G$9:G$13,0)</f>
        <v>2</v>
      </c>
      <c r="I9" s="19">
        <v>203.5</v>
      </c>
      <c r="J9" s="21">
        <f>I9/3</f>
        <v>67.833333333333329</v>
      </c>
      <c r="K9" s="19">
        <f>RANK(J9,J$9:J$13,0)</f>
        <v>1</v>
      </c>
      <c r="L9" s="20">
        <v>201</v>
      </c>
      <c r="M9" s="21">
        <f>L9/3</f>
        <v>67</v>
      </c>
      <c r="N9" s="19">
        <f>RANK(M9,M$9:M$13,0)</f>
        <v>1</v>
      </c>
      <c r="O9" s="19"/>
      <c r="P9" s="19"/>
      <c r="Q9" s="20">
        <f>F9+L9+I9</f>
        <v>600.5</v>
      </c>
      <c r="R9" s="21">
        <f>(G9+J9+M9)/3</f>
        <v>66.722222222222214</v>
      </c>
      <c r="S9" s="22">
        <v>2</v>
      </c>
    </row>
    <row r="10" spans="1:19" s="87" customFormat="1" ht="30" customHeight="1" x14ac:dyDescent="0.3">
      <c r="A10" s="19">
        <f>RANK(R10,R$9:R$13,0)</f>
        <v>2</v>
      </c>
      <c r="B10" s="97" t="s">
        <v>82</v>
      </c>
      <c r="C10" s="133">
        <v>1</v>
      </c>
      <c r="D10" s="99" t="s">
        <v>83</v>
      </c>
      <c r="E10" s="81" t="s">
        <v>84</v>
      </c>
      <c r="F10" s="20">
        <v>199</v>
      </c>
      <c r="G10" s="21">
        <f>F10/3</f>
        <v>66.333333333333329</v>
      </c>
      <c r="H10" s="19">
        <f>RANK(G10,G$9:G$13,0)</f>
        <v>1</v>
      </c>
      <c r="I10" s="19">
        <v>197.5</v>
      </c>
      <c r="J10" s="21">
        <f>I10/3</f>
        <v>65.833333333333329</v>
      </c>
      <c r="K10" s="19">
        <f>RANK(J10,J$9:J$13,0)</f>
        <v>2</v>
      </c>
      <c r="L10" s="20">
        <v>193</v>
      </c>
      <c r="M10" s="21">
        <f>L10/3</f>
        <v>64.333333333333329</v>
      </c>
      <c r="N10" s="19">
        <f>RANK(M10,M$9:M$13,0)</f>
        <v>3</v>
      </c>
      <c r="O10" s="19"/>
      <c r="P10" s="19"/>
      <c r="Q10" s="20">
        <f>F10+L10+I10</f>
        <v>589.5</v>
      </c>
      <c r="R10" s="21">
        <f>(G10+J10+M10)/3</f>
        <v>65.5</v>
      </c>
      <c r="S10" s="22">
        <v>2</v>
      </c>
    </row>
    <row r="11" spans="1:19" s="10" customFormat="1" ht="30" customHeight="1" x14ac:dyDescent="0.3">
      <c r="A11" s="19">
        <f>RANK(R11,R$9:R$13,0)</f>
        <v>3</v>
      </c>
      <c r="B11" s="56" t="s">
        <v>81</v>
      </c>
      <c r="C11" s="67">
        <v>3</v>
      </c>
      <c r="D11" s="59" t="s">
        <v>60</v>
      </c>
      <c r="E11" s="57" t="s">
        <v>57</v>
      </c>
      <c r="F11" s="20">
        <v>196</v>
      </c>
      <c r="G11" s="21">
        <f>F11/3</f>
        <v>65.333333333333329</v>
      </c>
      <c r="H11" s="19">
        <f>RANK(G11,G$9:G$13,0)</f>
        <v>2</v>
      </c>
      <c r="I11" s="19">
        <v>197</v>
      </c>
      <c r="J11" s="21">
        <f>I11/3</f>
        <v>65.666666666666671</v>
      </c>
      <c r="K11" s="19">
        <f>RANK(J11,J$9:J$13,0)</f>
        <v>3</v>
      </c>
      <c r="L11" s="20">
        <v>192</v>
      </c>
      <c r="M11" s="21">
        <f>L11/3</f>
        <v>64</v>
      </c>
      <c r="N11" s="19">
        <f>RANK(M11,M$9:M$13,0)</f>
        <v>4</v>
      </c>
      <c r="O11" s="19"/>
      <c r="P11" s="19"/>
      <c r="Q11" s="20">
        <f>F11+L11+I11</f>
        <v>585</v>
      </c>
      <c r="R11" s="21">
        <f>(G11+J11+M11)/3</f>
        <v>65</v>
      </c>
      <c r="S11" s="22">
        <v>2</v>
      </c>
    </row>
    <row r="12" spans="1:19" s="10" customFormat="1" ht="30" customHeight="1" x14ac:dyDescent="0.3">
      <c r="A12" s="83">
        <f>RANK(R12,R$9:R$13,0)</f>
        <v>4</v>
      </c>
      <c r="B12" s="96" t="s">
        <v>56</v>
      </c>
      <c r="C12" s="98">
        <v>3</v>
      </c>
      <c r="D12" s="90" t="s">
        <v>73</v>
      </c>
      <c r="E12" s="84" t="s">
        <v>57</v>
      </c>
      <c r="F12" s="20">
        <v>192</v>
      </c>
      <c r="G12" s="21">
        <f>F12/3</f>
        <v>64</v>
      </c>
      <c r="H12" s="19">
        <f>RANK(G12,G$9:G$13,0)</f>
        <v>4</v>
      </c>
      <c r="I12" s="19">
        <v>193.5</v>
      </c>
      <c r="J12" s="21">
        <f>I12/3</f>
        <v>64.5</v>
      </c>
      <c r="K12" s="19">
        <f>RANK(J12,J$9:J$13,0)</f>
        <v>4</v>
      </c>
      <c r="L12" s="20">
        <v>196</v>
      </c>
      <c r="M12" s="21">
        <f>L12/3</f>
        <v>65.333333333333329</v>
      </c>
      <c r="N12" s="19">
        <f>RANK(M12,M$9:M$13,0)</f>
        <v>2</v>
      </c>
      <c r="O12" s="19"/>
      <c r="P12" s="19"/>
      <c r="Q12" s="20">
        <f>F12+L12+I12</f>
        <v>581.5</v>
      </c>
      <c r="R12" s="21">
        <f>(G12+J12+M12)/3</f>
        <v>64.6111111111111</v>
      </c>
      <c r="S12" s="22">
        <v>3</v>
      </c>
    </row>
    <row r="13" spans="1:19" s="10" customFormat="1" ht="30" customHeight="1" x14ac:dyDescent="0.3">
      <c r="A13" s="19">
        <f>RANK(R13,R$9:R$13,0)</f>
        <v>5</v>
      </c>
      <c r="B13" s="78" t="s">
        <v>180</v>
      </c>
      <c r="C13" s="82">
        <v>2</v>
      </c>
      <c r="D13" s="80" t="s">
        <v>181</v>
      </c>
      <c r="E13" s="57" t="s">
        <v>57</v>
      </c>
      <c r="F13" s="20">
        <v>185.5</v>
      </c>
      <c r="G13" s="21">
        <f>F13/3</f>
        <v>61.833333333333336</v>
      </c>
      <c r="H13" s="19">
        <f>RANK(G13,G$9:G$13,0)</f>
        <v>5</v>
      </c>
      <c r="I13" s="19">
        <v>186</v>
      </c>
      <c r="J13" s="21">
        <f>I13/3</f>
        <v>62</v>
      </c>
      <c r="K13" s="19">
        <f>RANK(J13,J$9:J$13,0)</f>
        <v>5</v>
      </c>
      <c r="L13" s="20">
        <v>182.5</v>
      </c>
      <c r="M13" s="21">
        <f>L13/3</f>
        <v>60.833333333333336</v>
      </c>
      <c r="N13" s="19">
        <f>RANK(M13,M$9:M$13,0)</f>
        <v>5</v>
      </c>
      <c r="O13" s="19"/>
      <c r="P13" s="19"/>
      <c r="Q13" s="20">
        <f>F13+L13+I13</f>
        <v>554</v>
      </c>
      <c r="R13" s="21">
        <f>(G13+J13+M13)/3</f>
        <v>61.555555555555564</v>
      </c>
      <c r="S13" s="22"/>
    </row>
    <row r="14" spans="1:19" s="53" customFormat="1" ht="24" customHeight="1" x14ac:dyDescent="0.3">
      <c r="A14" s="177" t="s">
        <v>46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</row>
    <row r="15" spans="1:19" s="87" customFormat="1" ht="30" customHeight="1" x14ac:dyDescent="0.3">
      <c r="A15" s="83">
        <f>RANK(R15,R$15:R$15,0)</f>
        <v>1</v>
      </c>
      <c r="B15" s="88" t="s">
        <v>85</v>
      </c>
      <c r="C15" s="89" t="s">
        <v>11</v>
      </c>
      <c r="D15" s="90" t="s">
        <v>61</v>
      </c>
      <c r="E15" s="91" t="s">
        <v>63</v>
      </c>
      <c r="F15" s="85">
        <v>184.5</v>
      </c>
      <c r="G15" s="86">
        <f t="shared" ref="G15" si="0">F15/3</f>
        <v>61.5</v>
      </c>
      <c r="H15" s="83">
        <f>RANK(G15,G$15:G$15,0)</f>
        <v>1</v>
      </c>
      <c r="I15" s="83">
        <v>165.5</v>
      </c>
      <c r="J15" s="86">
        <f t="shared" ref="J15" si="1">I15/3</f>
        <v>55.166666666666664</v>
      </c>
      <c r="K15" s="83">
        <f>RANK(J15,J$15:J$15,0)</f>
        <v>1</v>
      </c>
      <c r="L15" s="85">
        <v>173</v>
      </c>
      <c r="M15" s="86">
        <f t="shared" ref="M15" si="2">L15/3</f>
        <v>57.666666666666664</v>
      </c>
      <c r="N15" s="83">
        <f>RANK(M15,M$15:M$15,0)</f>
        <v>1</v>
      </c>
      <c r="O15" s="83"/>
      <c r="P15" s="83"/>
      <c r="Q15" s="85">
        <f t="shared" ref="Q15" si="3">F15+L15+I15</f>
        <v>523</v>
      </c>
      <c r="R15" s="86">
        <f t="shared" ref="R15" si="4">(G15+J15+M15)/3</f>
        <v>58.111111111111107</v>
      </c>
      <c r="S15" s="92"/>
    </row>
    <row r="16" spans="1:19" s="12" customFormat="1" ht="15.75" x14ac:dyDescent="0.25">
      <c r="S16" s="13"/>
    </row>
    <row r="17" spans="2:19" s="13" customFormat="1" ht="32.25" customHeight="1" x14ac:dyDescent="0.25">
      <c r="B17" s="13" t="s">
        <v>12</v>
      </c>
      <c r="J17" s="171" t="s">
        <v>132</v>
      </c>
      <c r="K17" s="171"/>
      <c r="L17" s="171"/>
      <c r="M17" s="171"/>
      <c r="N17" s="171"/>
      <c r="O17" s="171"/>
      <c r="P17" s="171"/>
      <c r="Q17" s="171"/>
      <c r="R17" s="171"/>
      <c r="S17" s="1"/>
    </row>
    <row r="18" spans="2:19" s="13" customFormat="1" ht="32.25" customHeight="1" x14ac:dyDescent="0.25">
      <c r="B18" s="13" t="s">
        <v>13</v>
      </c>
      <c r="J18" s="171" t="s">
        <v>43</v>
      </c>
      <c r="K18" s="171"/>
      <c r="L18" s="171"/>
      <c r="M18" s="171"/>
      <c r="N18" s="171"/>
      <c r="O18" s="171"/>
      <c r="P18" s="171"/>
      <c r="Q18" s="171"/>
      <c r="R18" s="171"/>
      <c r="S18" s="1"/>
    </row>
  </sheetData>
  <sortState ref="A9:S13">
    <sortCondition ref="A9"/>
  </sortState>
  <mergeCells count="24">
    <mergeCell ref="J18:R18"/>
    <mergeCell ref="J17:R17"/>
    <mergeCell ref="O7:O8"/>
    <mergeCell ref="P7:P8"/>
    <mergeCell ref="Q7:Q8"/>
    <mergeCell ref="R7:R8"/>
    <mergeCell ref="S7:S8"/>
    <mergeCell ref="A14:R14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8" orientation="landscape" r:id="rId1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view="pageBreakPreview" zoomScale="94" zoomScaleNormal="100" workbookViewId="0">
      <selection sqref="A1:R1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7109375" style="1" customWidth="1"/>
    <col min="20" max="16384" width="9.140625" style="1"/>
  </cols>
  <sheetData>
    <row r="1" spans="1:19" ht="45" customHeight="1" x14ac:dyDescent="0.25">
      <c r="A1" s="175" t="s">
        <v>151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9" s="53" customFormat="1" ht="24" customHeight="1" x14ac:dyDescent="0.3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9" s="53" customFormat="1" ht="24" customHeight="1" x14ac:dyDescent="0.3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9" s="53" customFormat="1" ht="24" customHeight="1" x14ac:dyDescent="0.3">
      <c r="A4" s="177" t="s">
        <v>214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s="50" customFormat="1" ht="51" customHeight="1" x14ac:dyDescent="0.25">
      <c r="A5" s="147" t="s">
        <v>41</v>
      </c>
      <c r="B5" s="147"/>
      <c r="C5" s="148" t="s">
        <v>215</v>
      </c>
      <c r="D5" s="148"/>
      <c r="E5" s="148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s="14" customFormat="1" ht="15.75" customHeight="1" x14ac:dyDescent="0.25">
      <c r="A6" s="178" t="s">
        <v>18</v>
      </c>
      <c r="B6" s="178"/>
      <c r="C6" s="178"/>
      <c r="D6" s="178"/>
      <c r="E6" s="47"/>
      <c r="F6" s="48"/>
      <c r="G6" s="2"/>
      <c r="H6" s="2"/>
      <c r="I6" s="2"/>
      <c r="J6" s="2"/>
      <c r="K6" s="2"/>
      <c r="L6" s="2"/>
      <c r="M6" s="2"/>
      <c r="N6" s="170" t="s">
        <v>172</v>
      </c>
      <c r="O6" s="170"/>
      <c r="P6" s="170"/>
      <c r="Q6" s="170"/>
      <c r="R6" s="170"/>
    </row>
    <row r="7" spans="1:19" s="10" customFormat="1" ht="15" customHeight="1" x14ac:dyDescent="0.3">
      <c r="A7" s="161" t="s">
        <v>2</v>
      </c>
      <c r="B7" s="180" t="s">
        <v>30</v>
      </c>
      <c r="C7" s="161" t="s">
        <v>3</v>
      </c>
      <c r="D7" s="180" t="s">
        <v>31</v>
      </c>
      <c r="E7" s="180" t="s">
        <v>19</v>
      </c>
      <c r="F7" s="182" t="s">
        <v>16</v>
      </c>
      <c r="G7" s="182"/>
      <c r="H7" s="182"/>
      <c r="I7" s="183" t="s">
        <v>4</v>
      </c>
      <c r="J7" s="184"/>
      <c r="K7" s="185"/>
      <c r="L7" s="183" t="s">
        <v>14</v>
      </c>
      <c r="M7" s="184"/>
      <c r="N7" s="185"/>
      <c r="O7" s="186" t="s">
        <v>22</v>
      </c>
      <c r="P7" s="186" t="s">
        <v>5</v>
      </c>
      <c r="Q7" s="161" t="s">
        <v>15</v>
      </c>
      <c r="R7" s="188" t="s">
        <v>6</v>
      </c>
      <c r="S7" s="163" t="s">
        <v>7</v>
      </c>
    </row>
    <row r="8" spans="1:19" s="10" customFormat="1" ht="36" customHeight="1" x14ac:dyDescent="0.3">
      <c r="A8" s="179"/>
      <c r="B8" s="181"/>
      <c r="C8" s="162"/>
      <c r="D8" s="181"/>
      <c r="E8" s="181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87"/>
      <c r="P8" s="187"/>
      <c r="Q8" s="179"/>
      <c r="R8" s="189"/>
      <c r="S8" s="164"/>
    </row>
    <row r="9" spans="1:19" s="10" customFormat="1" ht="30" customHeight="1" x14ac:dyDescent="0.3">
      <c r="A9" s="19">
        <f>RANK(R9,R$9:R$11,0)</f>
        <v>1</v>
      </c>
      <c r="B9" s="78" t="s">
        <v>182</v>
      </c>
      <c r="C9" s="67">
        <v>1</v>
      </c>
      <c r="D9" s="80" t="s">
        <v>183</v>
      </c>
      <c r="E9" s="57" t="s">
        <v>57</v>
      </c>
      <c r="F9" s="20">
        <v>216.5</v>
      </c>
      <c r="G9" s="21">
        <f>F9/3.3</f>
        <v>65.606060606060609</v>
      </c>
      <c r="H9" s="19">
        <f>RANK(G9,G$9:G$11,0)</f>
        <v>1</v>
      </c>
      <c r="I9" s="19">
        <v>223</v>
      </c>
      <c r="J9" s="21">
        <f>I9/3.3</f>
        <v>67.575757575757578</v>
      </c>
      <c r="K9" s="19">
        <f>RANK(J9,J$9:J$11,0)</f>
        <v>1</v>
      </c>
      <c r="L9" s="20">
        <v>218</v>
      </c>
      <c r="M9" s="21">
        <f>L9/3.3</f>
        <v>66.060606060606062</v>
      </c>
      <c r="N9" s="19">
        <f>RANK(M9,M$9:M$11,0)</f>
        <v>1</v>
      </c>
      <c r="O9" s="19"/>
      <c r="P9" s="19"/>
      <c r="Q9" s="20">
        <f>F9+L9+I9</f>
        <v>657.5</v>
      </c>
      <c r="R9" s="21">
        <f>(G9+J9+M9)/3</f>
        <v>66.414141414141412</v>
      </c>
      <c r="S9" s="22">
        <v>2</v>
      </c>
    </row>
    <row r="10" spans="1:19" s="87" customFormat="1" ht="30" customHeight="1" x14ac:dyDescent="0.3">
      <c r="A10" s="83">
        <f>RANK(R10,R$9:R$11,0)</f>
        <v>2</v>
      </c>
      <c r="B10" s="263" t="s">
        <v>56</v>
      </c>
      <c r="C10" s="264">
        <v>3</v>
      </c>
      <c r="D10" s="266" t="s">
        <v>73</v>
      </c>
      <c r="E10" s="84" t="s">
        <v>57</v>
      </c>
      <c r="F10" s="20">
        <v>211</v>
      </c>
      <c r="G10" s="21">
        <f>F10/3.3</f>
        <v>63.939393939393945</v>
      </c>
      <c r="H10" s="19">
        <f>RANK(G10,G$9:G$11,0)</f>
        <v>2</v>
      </c>
      <c r="I10" s="19">
        <v>218.5</v>
      </c>
      <c r="J10" s="21">
        <f>I10/3.3</f>
        <v>66.212121212121218</v>
      </c>
      <c r="K10" s="19">
        <f>RANK(J10,J$9:J$11,0)</f>
        <v>2</v>
      </c>
      <c r="L10" s="20">
        <v>211.5</v>
      </c>
      <c r="M10" s="21">
        <f>L10/3.3</f>
        <v>64.090909090909093</v>
      </c>
      <c r="N10" s="19">
        <f>RANK(M10,M$9:M$11,0)</f>
        <v>2</v>
      </c>
      <c r="O10" s="19"/>
      <c r="P10" s="19"/>
      <c r="Q10" s="20">
        <f>F10+L10+I10</f>
        <v>641</v>
      </c>
      <c r="R10" s="21">
        <f>(G10+J10+M10)/3</f>
        <v>64.747474747474755</v>
      </c>
      <c r="S10" s="22">
        <v>3</v>
      </c>
    </row>
    <row r="11" spans="1:19" s="10" customFormat="1" ht="30" customHeight="1" x14ac:dyDescent="0.3">
      <c r="A11" s="19">
        <f>RANK(R11,R$9:R$11,0)</f>
        <v>3</v>
      </c>
      <c r="B11" s="56" t="s">
        <v>82</v>
      </c>
      <c r="C11" s="265">
        <v>1</v>
      </c>
      <c r="D11" s="59" t="s">
        <v>83</v>
      </c>
      <c r="E11" s="81" t="s">
        <v>84</v>
      </c>
      <c r="F11" s="20">
        <v>210</v>
      </c>
      <c r="G11" s="21">
        <f>F11/3.3</f>
        <v>63.63636363636364</v>
      </c>
      <c r="H11" s="19">
        <f>RANK(G11,G$9:G$11,0)</f>
        <v>3</v>
      </c>
      <c r="I11" s="19">
        <v>216.5</v>
      </c>
      <c r="J11" s="21">
        <f>I11/3.3</f>
        <v>65.606060606060609</v>
      </c>
      <c r="K11" s="19">
        <f>RANK(J11,J$9:J$11,0)</f>
        <v>3</v>
      </c>
      <c r="L11" s="20">
        <v>211</v>
      </c>
      <c r="M11" s="21">
        <f>L11/3.3</f>
        <v>63.939393939393945</v>
      </c>
      <c r="N11" s="19">
        <f>RANK(M11,M$9:M$11,0)</f>
        <v>3</v>
      </c>
      <c r="O11" s="19"/>
      <c r="P11" s="19"/>
      <c r="Q11" s="20">
        <f>F11+L11+I11</f>
        <v>637.5</v>
      </c>
      <c r="R11" s="21">
        <f>(G11+J11+M11)/3</f>
        <v>64.393939393939391</v>
      </c>
      <c r="S11" s="22">
        <v>3</v>
      </c>
    </row>
    <row r="12" spans="1:19" s="12" customFormat="1" ht="15.75" x14ac:dyDescent="0.25">
      <c r="S12" s="13"/>
    </row>
    <row r="13" spans="1:19" s="13" customFormat="1" ht="32.25" customHeight="1" x14ac:dyDescent="0.25">
      <c r="B13" s="13" t="s">
        <v>12</v>
      </c>
      <c r="J13" s="171" t="s">
        <v>132</v>
      </c>
      <c r="K13" s="171"/>
      <c r="L13" s="171"/>
      <c r="M13" s="171"/>
      <c r="N13" s="171"/>
      <c r="O13" s="171"/>
      <c r="P13" s="171"/>
      <c r="Q13" s="171"/>
      <c r="R13" s="171"/>
      <c r="S13" s="1"/>
    </row>
    <row r="14" spans="1:19" s="13" customFormat="1" ht="32.25" customHeight="1" x14ac:dyDescent="0.25">
      <c r="B14" s="13" t="s">
        <v>13</v>
      </c>
      <c r="J14" s="171" t="s">
        <v>43</v>
      </c>
      <c r="K14" s="171"/>
      <c r="L14" s="171"/>
      <c r="M14" s="171"/>
      <c r="N14" s="171"/>
      <c r="O14" s="171"/>
      <c r="P14" s="171"/>
      <c r="Q14" s="171"/>
      <c r="R14" s="171"/>
      <c r="S14" s="1"/>
    </row>
  </sheetData>
  <sortState ref="A9:S11">
    <sortCondition ref="A9"/>
  </sortState>
  <mergeCells count="23">
    <mergeCell ref="J13:R13"/>
    <mergeCell ref="J14:R14"/>
    <mergeCell ref="O7:O8"/>
    <mergeCell ref="P7:P8"/>
    <mergeCell ref="Q7:Q8"/>
    <mergeCell ref="R7:R8"/>
    <mergeCell ref="S7:S8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8" orientation="landscape" r:id="rId1"/>
  <rowBreaks count="1" manualBreakCount="1">
    <brk id="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view="pageBreakPreview" zoomScale="60" zoomScaleNormal="100" workbookViewId="0">
      <selection sqref="A1:R1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7109375" style="1" customWidth="1"/>
    <col min="20" max="16384" width="9.140625" style="1"/>
  </cols>
  <sheetData>
    <row r="1" spans="1:19" ht="45" customHeight="1" x14ac:dyDescent="0.25">
      <c r="A1" s="175" t="s">
        <v>151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9" s="53" customFormat="1" ht="24" customHeight="1" x14ac:dyDescent="0.3">
      <c r="A2" s="166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9" s="53" customFormat="1" ht="24" customHeight="1" x14ac:dyDescent="0.3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</row>
    <row r="4" spans="1:19" s="53" customFormat="1" ht="24" customHeight="1" x14ac:dyDescent="0.3">
      <c r="A4" s="177" t="s">
        <v>185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</row>
    <row r="5" spans="1:19" s="50" customFormat="1" ht="51" customHeight="1" x14ac:dyDescent="0.25">
      <c r="A5" s="147" t="s">
        <v>41</v>
      </c>
      <c r="B5" s="147"/>
      <c r="C5" s="148" t="s">
        <v>113</v>
      </c>
      <c r="D5" s="148"/>
      <c r="E5" s="148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s="14" customFormat="1" ht="15.75" customHeight="1" x14ac:dyDescent="0.25">
      <c r="A6" s="178" t="s">
        <v>18</v>
      </c>
      <c r="B6" s="178"/>
      <c r="C6" s="178"/>
      <c r="D6" s="178"/>
      <c r="E6" s="47"/>
      <c r="F6" s="48"/>
      <c r="G6" s="2"/>
      <c r="H6" s="2"/>
      <c r="I6" s="2"/>
      <c r="J6" s="2"/>
      <c r="K6" s="2"/>
      <c r="L6" s="2"/>
      <c r="M6" s="2"/>
      <c r="N6" s="170" t="s">
        <v>115</v>
      </c>
      <c r="O6" s="170"/>
      <c r="P6" s="170"/>
      <c r="Q6" s="170"/>
      <c r="R6" s="170"/>
    </row>
    <row r="7" spans="1:19" s="10" customFormat="1" ht="15" customHeight="1" x14ac:dyDescent="0.3">
      <c r="A7" s="161" t="s">
        <v>2</v>
      </c>
      <c r="B7" s="180" t="s">
        <v>30</v>
      </c>
      <c r="C7" s="161" t="s">
        <v>3</v>
      </c>
      <c r="D7" s="180" t="s">
        <v>31</v>
      </c>
      <c r="E7" s="180" t="s">
        <v>19</v>
      </c>
      <c r="F7" s="182" t="s">
        <v>16</v>
      </c>
      <c r="G7" s="182"/>
      <c r="H7" s="182"/>
      <c r="I7" s="183" t="s">
        <v>4</v>
      </c>
      <c r="J7" s="184"/>
      <c r="K7" s="185"/>
      <c r="L7" s="183" t="s">
        <v>14</v>
      </c>
      <c r="M7" s="184"/>
      <c r="N7" s="185"/>
      <c r="O7" s="186" t="s">
        <v>22</v>
      </c>
      <c r="P7" s="186" t="s">
        <v>5</v>
      </c>
      <c r="Q7" s="161" t="s">
        <v>15</v>
      </c>
      <c r="R7" s="188" t="s">
        <v>6</v>
      </c>
      <c r="S7" s="163" t="s">
        <v>7</v>
      </c>
    </row>
    <row r="8" spans="1:19" s="10" customFormat="1" ht="36" customHeight="1" x14ac:dyDescent="0.3">
      <c r="A8" s="179"/>
      <c r="B8" s="181"/>
      <c r="C8" s="162"/>
      <c r="D8" s="181"/>
      <c r="E8" s="181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87"/>
      <c r="P8" s="187"/>
      <c r="Q8" s="179"/>
      <c r="R8" s="189"/>
      <c r="S8" s="164"/>
    </row>
    <row r="9" spans="1:19" s="87" customFormat="1" ht="30" customHeight="1" x14ac:dyDescent="0.3">
      <c r="A9" s="83">
        <f>RANK(R9,R$9:R$9,0)</f>
        <v>1</v>
      </c>
      <c r="B9" s="88" t="s">
        <v>186</v>
      </c>
      <c r="C9" s="89" t="s">
        <v>187</v>
      </c>
      <c r="D9" s="90" t="s">
        <v>188</v>
      </c>
      <c r="E9" s="81" t="s">
        <v>84</v>
      </c>
      <c r="F9" s="85">
        <v>230.5</v>
      </c>
      <c r="G9" s="86">
        <f>F9/3.4</f>
        <v>67.794117647058826</v>
      </c>
      <c r="H9" s="83">
        <f>RANK(G9,G$9:G$9,0)</f>
        <v>1</v>
      </c>
      <c r="I9" s="83">
        <v>232</v>
      </c>
      <c r="J9" s="86">
        <f>I9/3.4</f>
        <v>68.235294117647058</v>
      </c>
      <c r="K9" s="83">
        <f>RANK(J9,J$9:J$9,0)</f>
        <v>1</v>
      </c>
      <c r="L9" s="85">
        <v>229</v>
      </c>
      <c r="M9" s="86">
        <f>L9/3.4</f>
        <v>67.352941176470594</v>
      </c>
      <c r="N9" s="83">
        <f>RANK(M9,M$9:M$9,0)</f>
        <v>1</v>
      </c>
      <c r="O9" s="83"/>
      <c r="P9" s="83"/>
      <c r="Q9" s="85">
        <f t="shared" ref="Q9" si="0">F9+L9+I9</f>
        <v>691.5</v>
      </c>
      <c r="R9" s="86">
        <f t="shared" ref="R9" si="1">(G9+J9+M9)/3</f>
        <v>67.794117647058826</v>
      </c>
      <c r="S9" s="134">
        <v>2</v>
      </c>
    </row>
    <row r="10" spans="1:19" s="12" customFormat="1" ht="15.75" x14ac:dyDescent="0.25">
      <c r="S10" s="13"/>
    </row>
    <row r="11" spans="1:19" s="13" customFormat="1" ht="32.25" customHeight="1" x14ac:dyDescent="0.25">
      <c r="B11" s="13" t="s">
        <v>12</v>
      </c>
      <c r="J11" s="171" t="s">
        <v>132</v>
      </c>
      <c r="K11" s="171"/>
      <c r="L11" s="171"/>
      <c r="M11" s="171"/>
      <c r="N11" s="171"/>
      <c r="O11" s="171"/>
      <c r="P11" s="171"/>
      <c r="Q11" s="171"/>
      <c r="R11" s="171"/>
      <c r="S11" s="1"/>
    </row>
    <row r="12" spans="1:19" s="13" customFormat="1" ht="32.25" customHeight="1" x14ac:dyDescent="0.25">
      <c r="B12" s="13" t="s">
        <v>13</v>
      </c>
      <c r="J12" s="171" t="s">
        <v>43</v>
      </c>
      <c r="K12" s="171"/>
      <c r="L12" s="171"/>
      <c r="M12" s="171"/>
      <c r="N12" s="171"/>
      <c r="O12" s="171"/>
      <c r="P12" s="171"/>
      <c r="Q12" s="171"/>
      <c r="R12" s="171"/>
      <c r="S12" s="1"/>
    </row>
  </sheetData>
  <mergeCells count="23">
    <mergeCell ref="J11:R11"/>
    <mergeCell ref="J12:R12"/>
    <mergeCell ref="O7:O8"/>
    <mergeCell ref="P7:P8"/>
    <mergeCell ref="Q7:Q8"/>
    <mergeCell ref="R7:R8"/>
    <mergeCell ref="S7:S8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8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мл1</vt:lpstr>
      <vt:lpstr>финалпони</vt:lpstr>
      <vt:lpstr>финалнцве</vt:lpstr>
      <vt:lpstr>ППДА</vt:lpstr>
      <vt:lpstr>КП</vt:lpstr>
      <vt:lpstr>ППАППВ</vt:lpstr>
      <vt:lpstr>ППЮ</vt:lpstr>
      <vt:lpstr>КПЮ</vt:lpstr>
      <vt:lpstr>МП</vt:lpstr>
      <vt:lpstr>АБСпони</vt:lpstr>
      <vt:lpstr>Тест посадка</vt:lpstr>
      <vt:lpstr>Ман.езд.1.2</vt:lpstr>
      <vt:lpstr>Ман.езд.1.3</vt:lpstr>
      <vt:lpstr>АБСпони!Область_печати</vt:lpstr>
      <vt:lpstr>КПЮ!Область_печати</vt:lpstr>
      <vt:lpstr>Ман.езд.1.2!Область_печати</vt:lpstr>
      <vt:lpstr>Ман.езд.1.3!Область_печати</vt:lpstr>
      <vt:lpstr>мл1!Область_печати</vt:lpstr>
      <vt:lpstr>МП!Область_печати</vt:lpstr>
      <vt:lpstr>ППЮ!Область_печати</vt:lpstr>
      <vt:lpstr>финалнцве!Область_печати</vt:lpstr>
      <vt:lpstr>финалпони!Область_печати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2021-12-05T14:22:44Z</dcterms:modified>
</cp:coreProperties>
</file>