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155"/>
  </bookViews>
  <sheets>
    <sheet name="пони" sheetId="15" r:id="rId1"/>
    <sheet name="пони (2)" sheetId="17" r:id="rId2"/>
    <sheet name="ППА ППВ пони" sheetId="29" r:id="rId3"/>
    <sheet name="АБС" sheetId="26" r:id="rId4"/>
  </sheets>
  <definedNames>
    <definedName name="_xlnm.Print_Area" localSheetId="3">АБС!$A$2:$G$25</definedName>
  </definedNames>
  <calcPr calcId="145621"/>
</workbook>
</file>

<file path=xl/calcChain.xml><?xml version="1.0" encoding="utf-8"?>
<calcChain xmlns="http://schemas.openxmlformats.org/spreadsheetml/2006/main">
  <c r="V26" i="29" l="1"/>
  <c r="T26" i="29"/>
  <c r="W26" i="29" s="1"/>
  <c r="P26" i="29"/>
  <c r="N26" i="29"/>
  <c r="Q26" i="29" s="1"/>
  <c r="J26" i="29"/>
  <c r="H26" i="29"/>
  <c r="K26" i="29" s="1"/>
  <c r="V20" i="29"/>
  <c r="T20" i="29"/>
  <c r="W20" i="29" s="1"/>
  <c r="P20" i="29"/>
  <c r="N20" i="29"/>
  <c r="Q20" i="29" s="1"/>
  <c r="J20" i="29"/>
  <c r="H20" i="29"/>
  <c r="K20" i="29" s="1"/>
  <c r="V19" i="29"/>
  <c r="T19" i="29"/>
  <c r="W19" i="29" s="1"/>
  <c r="P19" i="29"/>
  <c r="N19" i="29"/>
  <c r="Q19" i="29" s="1"/>
  <c r="J19" i="29"/>
  <c r="H19" i="29"/>
  <c r="K19" i="29" s="1"/>
  <c r="V25" i="29"/>
  <c r="T25" i="29"/>
  <c r="P25" i="29"/>
  <c r="N25" i="29"/>
  <c r="J25" i="29"/>
  <c r="H25" i="29"/>
  <c r="V24" i="29"/>
  <c r="T24" i="29"/>
  <c r="P24" i="29"/>
  <c r="N24" i="29"/>
  <c r="J24" i="29"/>
  <c r="H24" i="29"/>
  <c r="Z23" i="29"/>
  <c r="V23" i="29"/>
  <c r="T23" i="29"/>
  <c r="P23" i="29"/>
  <c r="N23" i="29"/>
  <c r="J23" i="29"/>
  <c r="H23" i="29"/>
  <c r="V22" i="29"/>
  <c r="T22" i="29"/>
  <c r="P22" i="29"/>
  <c r="N22" i="29"/>
  <c r="J22" i="29"/>
  <c r="H22" i="29"/>
  <c r="V21" i="29"/>
  <c r="T21" i="29"/>
  <c r="P21" i="29"/>
  <c r="N21" i="29"/>
  <c r="J21" i="29"/>
  <c r="H21" i="29"/>
  <c r="V11" i="29"/>
  <c r="T11" i="29"/>
  <c r="P11" i="29"/>
  <c r="N11" i="29"/>
  <c r="J11" i="29"/>
  <c r="H11" i="29"/>
  <c r="V10" i="29"/>
  <c r="T10" i="29"/>
  <c r="P10" i="29"/>
  <c r="N10" i="29"/>
  <c r="J10" i="29"/>
  <c r="H10" i="29"/>
  <c r="AA20" i="29" l="1"/>
  <c r="AA10" i="29"/>
  <c r="AA25" i="29"/>
  <c r="AA22" i="29"/>
  <c r="AA24" i="29"/>
  <c r="AA11" i="29"/>
  <c r="AA21" i="29"/>
  <c r="AA23" i="29"/>
  <c r="AA19" i="29"/>
  <c r="AA26" i="29"/>
  <c r="AB20" i="29"/>
  <c r="AB19" i="29"/>
  <c r="AB26" i="29"/>
  <c r="Z19" i="29"/>
  <c r="Z20" i="29"/>
  <c r="Z26" i="29"/>
  <c r="K10" i="29"/>
  <c r="W10" i="29"/>
  <c r="K11" i="29"/>
  <c r="W11" i="29"/>
  <c r="K21" i="29"/>
  <c r="W21" i="29"/>
  <c r="X19" i="29" s="1"/>
  <c r="K22" i="29"/>
  <c r="W22" i="29"/>
  <c r="AB23" i="29"/>
  <c r="K23" i="29"/>
  <c r="W23" i="29"/>
  <c r="K24" i="29"/>
  <c r="W24" i="29"/>
  <c r="K25" i="29"/>
  <c r="W25" i="29"/>
  <c r="Q10" i="29"/>
  <c r="Z10" i="29"/>
  <c r="Q11" i="29"/>
  <c r="Z11" i="29"/>
  <c r="Q21" i="29"/>
  <c r="Z21" i="29"/>
  <c r="Q22" i="29"/>
  <c r="Z22" i="29"/>
  <c r="Q23" i="29"/>
  <c r="Q24" i="29"/>
  <c r="Z24" i="29"/>
  <c r="Q25" i="29"/>
  <c r="Z25" i="29"/>
  <c r="G9" i="26"/>
  <c r="G7" i="26"/>
  <c r="G11" i="26"/>
  <c r="G10" i="26"/>
  <c r="H17" i="17"/>
  <c r="K17" i="17"/>
  <c r="N17" i="17"/>
  <c r="R17" i="17" s="1"/>
  <c r="Q17" i="17"/>
  <c r="H10" i="17"/>
  <c r="K10" i="17"/>
  <c r="N10" i="17"/>
  <c r="Q10" i="17"/>
  <c r="H11" i="17"/>
  <c r="K11" i="17"/>
  <c r="N11" i="17"/>
  <c r="Q11" i="17"/>
  <c r="H9" i="17"/>
  <c r="K9" i="17"/>
  <c r="N9" i="17"/>
  <c r="Q9" i="17"/>
  <c r="H13" i="17"/>
  <c r="K13" i="17"/>
  <c r="N13" i="17"/>
  <c r="Q13" i="17"/>
  <c r="H12" i="17"/>
  <c r="K12" i="17"/>
  <c r="N12" i="17"/>
  <c r="Q12" i="17"/>
  <c r="N11" i="15"/>
  <c r="Q11" i="15"/>
  <c r="K11" i="15"/>
  <c r="H11" i="15"/>
  <c r="H16" i="15"/>
  <c r="K16" i="15"/>
  <c r="N16" i="15"/>
  <c r="Q16" i="15"/>
  <c r="H10" i="15"/>
  <c r="K10" i="15"/>
  <c r="N10" i="15"/>
  <c r="Q10" i="15"/>
  <c r="H22" i="15"/>
  <c r="K22" i="15"/>
  <c r="N22" i="15"/>
  <c r="Q22" i="15"/>
  <c r="H23" i="15"/>
  <c r="K23" i="15"/>
  <c r="N23" i="15"/>
  <c r="Q23" i="15"/>
  <c r="H15" i="15"/>
  <c r="K15" i="15"/>
  <c r="N15" i="15"/>
  <c r="Q15" i="15"/>
  <c r="H18" i="15"/>
  <c r="K18" i="15"/>
  <c r="N18" i="15"/>
  <c r="Q18" i="15"/>
  <c r="H20" i="15"/>
  <c r="K20" i="15"/>
  <c r="N20" i="15"/>
  <c r="Q20" i="15"/>
  <c r="H17" i="15"/>
  <c r="K17" i="15"/>
  <c r="N17" i="15"/>
  <c r="Q17" i="15"/>
  <c r="R24" i="29" l="1"/>
  <c r="X24" i="29"/>
  <c r="L21" i="29"/>
  <c r="R19" i="29"/>
  <c r="X26" i="29"/>
  <c r="R21" i="29"/>
  <c r="X22" i="29"/>
  <c r="R20" i="29"/>
  <c r="R25" i="29"/>
  <c r="X25" i="29"/>
  <c r="X23" i="29"/>
  <c r="L22" i="29"/>
  <c r="R26" i="29"/>
  <c r="R23" i="29"/>
  <c r="L24" i="29"/>
  <c r="L26" i="29"/>
  <c r="R22" i="29"/>
  <c r="L25" i="29"/>
  <c r="L23" i="29"/>
  <c r="X21" i="29"/>
  <c r="L19" i="29"/>
  <c r="X20" i="29"/>
  <c r="L20" i="29"/>
  <c r="R10" i="29"/>
  <c r="X11" i="29"/>
  <c r="AB21" i="29"/>
  <c r="AB11" i="29"/>
  <c r="L11" i="29"/>
  <c r="AB25" i="29"/>
  <c r="R11" i="29"/>
  <c r="AB24" i="29"/>
  <c r="X10" i="29"/>
  <c r="AB22" i="29"/>
  <c r="AB10" i="29"/>
  <c r="A10" i="29" s="1"/>
  <c r="L10" i="29"/>
  <c r="R9" i="17"/>
  <c r="R11" i="17"/>
  <c r="R13" i="17"/>
  <c r="R12" i="17"/>
  <c r="R10" i="17"/>
  <c r="R11" i="15"/>
  <c r="R15" i="15"/>
  <c r="R16" i="15"/>
  <c r="R20" i="15"/>
  <c r="R18" i="15"/>
  <c r="R17" i="15"/>
  <c r="R10" i="15"/>
  <c r="R22" i="15"/>
  <c r="R23" i="15"/>
  <c r="A21" i="29" l="1"/>
  <c r="A19" i="29"/>
  <c r="A23" i="29"/>
  <c r="A22" i="29"/>
  <c r="A25" i="29"/>
  <c r="A26" i="29"/>
  <c r="A24" i="29"/>
  <c r="A20" i="29"/>
  <c r="A11" i="29"/>
  <c r="G21" i="26"/>
  <c r="G22" i="26"/>
  <c r="G17" i="26"/>
  <c r="G16" i="26"/>
  <c r="G12" i="26"/>
  <c r="G8" i="26"/>
  <c r="A12" i="26" l="1"/>
  <c r="A10" i="26"/>
  <c r="A7" i="26"/>
  <c r="A11" i="26"/>
  <c r="A9" i="26"/>
  <c r="A16" i="26"/>
  <c r="A17" i="26"/>
  <c r="A8" i="26"/>
  <c r="A21" i="26"/>
  <c r="A22" i="26"/>
  <c r="H16" i="17" l="1"/>
  <c r="I17" i="17" s="1"/>
  <c r="K16" i="17"/>
  <c r="L17" i="17" s="1"/>
  <c r="N16" i="17"/>
  <c r="O17" i="17" s="1"/>
  <c r="Q16" i="17"/>
  <c r="H14" i="17"/>
  <c r="K14" i="17"/>
  <c r="N14" i="17"/>
  <c r="Q14" i="17"/>
  <c r="L9" i="17" l="1"/>
  <c r="L13" i="17"/>
  <c r="L11" i="17"/>
  <c r="L10" i="17"/>
  <c r="I9" i="17"/>
  <c r="I13" i="17"/>
  <c r="I10" i="17"/>
  <c r="I11" i="17"/>
  <c r="O11" i="17"/>
  <c r="O9" i="17"/>
  <c r="O13" i="17"/>
  <c r="O10" i="17"/>
  <c r="I12" i="17"/>
  <c r="L12" i="17"/>
  <c r="O12" i="17"/>
  <c r="R16" i="17"/>
  <c r="R14" i="17"/>
  <c r="A13" i="17" l="1"/>
  <c r="A9" i="17"/>
  <c r="H9" i="15" l="1"/>
  <c r="K9" i="15"/>
  <c r="N9" i="15"/>
  <c r="Q9" i="15"/>
  <c r="H19" i="15"/>
  <c r="I16" i="15" s="1"/>
  <c r="K19" i="15"/>
  <c r="L16" i="15" s="1"/>
  <c r="N19" i="15"/>
  <c r="O16" i="15" s="1"/>
  <c r="Q19" i="15"/>
  <c r="H12" i="15"/>
  <c r="K12" i="15"/>
  <c r="N12" i="15"/>
  <c r="Q12" i="15"/>
  <c r="K13" i="15"/>
  <c r="L11" i="15" l="1"/>
  <c r="L10" i="15"/>
  <c r="O22" i="15"/>
  <c r="O23" i="15"/>
  <c r="L15" i="15"/>
  <c r="L20" i="15"/>
  <c r="L18" i="15"/>
  <c r="L17" i="15"/>
  <c r="I23" i="15"/>
  <c r="I22" i="15"/>
  <c r="I15" i="15"/>
  <c r="I18" i="15"/>
  <c r="I20" i="15"/>
  <c r="I17" i="15"/>
  <c r="O17" i="15"/>
  <c r="O18" i="15"/>
  <c r="O20" i="15"/>
  <c r="O15" i="15"/>
  <c r="L23" i="15"/>
  <c r="L22" i="15"/>
  <c r="L9" i="15"/>
  <c r="R9" i="15"/>
  <c r="R12" i="15"/>
  <c r="R19" i="15"/>
  <c r="L12" i="15"/>
  <c r="A16" i="15" l="1"/>
  <c r="A17" i="15"/>
  <c r="A18" i="15"/>
  <c r="A15" i="15"/>
  <c r="A20" i="15"/>
  <c r="L16" i="17"/>
  <c r="I16" i="17"/>
  <c r="O16" i="17"/>
  <c r="I14" i="17"/>
  <c r="O14" i="17"/>
  <c r="L14" i="17"/>
  <c r="H13" i="15" l="1"/>
  <c r="I11" i="15" s="1"/>
  <c r="N13" i="15"/>
  <c r="O11" i="15" s="1"/>
  <c r="Q13" i="15"/>
  <c r="O9" i="15" l="1"/>
  <c r="O10" i="15"/>
  <c r="I9" i="15"/>
  <c r="I10" i="15"/>
  <c r="A17" i="17"/>
  <c r="A16" i="17"/>
  <c r="O12" i="15"/>
  <c r="I12" i="15"/>
  <c r="I19" i="15"/>
  <c r="O19" i="15"/>
  <c r="L19" i="15"/>
  <c r="R13" i="15"/>
  <c r="A11" i="15" s="1"/>
  <c r="A23" i="15"/>
  <c r="A10" i="15" l="1"/>
  <c r="A9" i="15"/>
  <c r="A12" i="17"/>
  <c r="A10" i="17"/>
  <c r="A11" i="17"/>
  <c r="A14" i="17"/>
  <c r="A12" i="15"/>
  <c r="A19" i="15"/>
  <c r="L13" i="15"/>
  <c r="O13" i="15"/>
  <c r="I13" i="15"/>
  <c r="A13" i="15" l="1"/>
  <c r="A22" i="15"/>
</calcChain>
</file>

<file path=xl/sharedStrings.xml><?xml version="1.0" encoding="utf-8"?>
<sst xmlns="http://schemas.openxmlformats.org/spreadsheetml/2006/main" count="362" uniqueCount="89">
  <si>
    <t>Выездка</t>
  </si>
  <si>
    <t>г.Н.Новгород кск "Пассаж"</t>
  </si>
  <si>
    <t>Звание, разряд</t>
  </si>
  <si>
    <t>Владелец</t>
  </si>
  <si>
    <t>Команда, регион</t>
  </si>
  <si>
    <t>Технические результаты</t>
  </si>
  <si>
    <t>Место</t>
  </si>
  <si>
    <t>Н</t>
  </si>
  <si>
    <t>С</t>
  </si>
  <si>
    <t>М</t>
  </si>
  <si>
    <t>Всего баллов</t>
  </si>
  <si>
    <t>Всего %</t>
  </si>
  <si>
    <t>Баллы</t>
  </si>
  <si>
    <t>%</t>
  </si>
  <si>
    <t>Главный судья</t>
  </si>
  <si>
    <t>Главный секретарь</t>
  </si>
  <si>
    <r>
      <t xml:space="preserve">Фамилия, </t>
    </r>
    <r>
      <rPr>
        <sz val="8"/>
        <rFont val="Cambria"/>
        <family val="1"/>
        <charset val="204"/>
      </rPr>
      <t>Имя всадника</t>
    </r>
  </si>
  <si>
    <r>
      <t>Кличка лошади, г.р.,</t>
    </r>
    <r>
      <rPr>
        <sz val="8"/>
        <rFont val="Cambria"/>
        <family val="1"/>
        <charset val="204"/>
      </rPr>
      <t xml:space="preserve"> масть, пол, порода, отец, место рождения</t>
    </r>
  </si>
  <si>
    <t>ДЮСШ НЦВЕ</t>
  </si>
  <si>
    <t>кол-во ош.</t>
  </si>
  <si>
    <t>б/р</t>
  </si>
  <si>
    <t>Дедикова Е.</t>
  </si>
  <si>
    <t>ч/в</t>
  </si>
  <si>
    <t>Нижегородская область</t>
  </si>
  <si>
    <t>ДЮСШ НЦВЕ Нижегородская область</t>
  </si>
  <si>
    <r>
      <t xml:space="preserve">АЛИПОВА </t>
    </r>
    <r>
      <rPr>
        <sz val="8"/>
        <rFont val="Verdana"/>
        <family val="2"/>
        <charset val="204"/>
      </rPr>
      <t>Анастасия, 2011</t>
    </r>
  </si>
  <si>
    <r>
      <t xml:space="preserve">ШАРОВА </t>
    </r>
    <r>
      <rPr>
        <sz val="8"/>
        <rFont val="Verdana"/>
        <family val="2"/>
        <charset val="204"/>
      </rPr>
      <t>Лана, 2012</t>
    </r>
  </si>
  <si>
    <r>
      <t xml:space="preserve">ЕРЕМИНА </t>
    </r>
    <r>
      <rPr>
        <sz val="8"/>
        <rFont val="Verdana"/>
        <family val="2"/>
        <charset val="204"/>
      </rPr>
      <t>Виктория, 2010</t>
    </r>
  </si>
  <si>
    <t>Манежная езда №1.3</t>
  </si>
  <si>
    <r>
      <t xml:space="preserve">ГОРШКОВА </t>
    </r>
    <r>
      <rPr>
        <sz val="8"/>
        <rFont val="Verdana"/>
        <family val="2"/>
        <charset val="204"/>
      </rPr>
      <t>Мария, 2009</t>
    </r>
  </si>
  <si>
    <t>Манежная езда №1.1</t>
  </si>
  <si>
    <r>
      <t xml:space="preserve">РАМС </t>
    </r>
    <r>
      <rPr>
        <sz val="8"/>
        <rFont val="Verdana"/>
        <family val="2"/>
        <charset val="204"/>
      </rPr>
      <t>Мария, 2006</t>
    </r>
  </si>
  <si>
    <r>
      <t xml:space="preserve">МАЗАЛОВА </t>
    </r>
    <r>
      <rPr>
        <sz val="8"/>
        <rFont val="Verdana"/>
        <family val="2"/>
        <charset val="204"/>
      </rPr>
      <t>Мария, 2013</t>
    </r>
  </si>
  <si>
    <r>
      <t xml:space="preserve">СУСЛОВА </t>
    </r>
    <r>
      <rPr>
        <sz val="8"/>
        <rFont val="Verdana"/>
        <family val="2"/>
        <charset val="204"/>
      </rPr>
      <t>София, 2013</t>
    </r>
  </si>
  <si>
    <t>Манежная езда №2.2</t>
  </si>
  <si>
    <t>Манежная езда №1.2</t>
  </si>
  <si>
    <r>
      <t>МУСКАТ</t>
    </r>
    <r>
      <rPr>
        <sz val="9"/>
        <color theme="1"/>
        <rFont val="Verdana"/>
        <family val="2"/>
        <charset val="204"/>
      </rPr>
      <t>-09,мер.,сер.,пони</t>
    </r>
  </si>
  <si>
    <r>
      <t xml:space="preserve">ПЕТРОВСКАЯ </t>
    </r>
    <r>
      <rPr>
        <sz val="8"/>
        <rFont val="Verdana"/>
        <family val="2"/>
        <charset val="204"/>
      </rPr>
      <t>Мария, 2008</t>
    </r>
  </si>
  <si>
    <r>
      <t>БУРБОН</t>
    </r>
    <r>
      <rPr>
        <sz val="9"/>
        <color theme="1"/>
        <rFont val="Verdana"/>
        <family val="2"/>
        <charset val="204"/>
      </rPr>
      <t>-08,мер.,сер.,полукр.</t>
    </r>
  </si>
  <si>
    <t>1юн</t>
  </si>
  <si>
    <r>
      <t xml:space="preserve">КАРАСЬКОВА </t>
    </r>
    <r>
      <rPr>
        <sz val="8"/>
        <rFont val="Verdana"/>
        <family val="2"/>
        <charset val="204"/>
      </rPr>
      <t>Диана, 2013</t>
    </r>
  </si>
  <si>
    <t>Манежная езда №2.3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</si>
  <si>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</si>
  <si>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</si>
  <si>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МЕ 1.2   %</t>
  </si>
  <si>
    <t>МЕ 2.2   %</t>
  </si>
  <si>
    <t>МЕ 2.3   %</t>
  </si>
  <si>
    <t>ППА       %</t>
  </si>
  <si>
    <t>ППВ        %</t>
  </si>
  <si>
    <t>Предварительный приз А. Дети (всадники на пони)</t>
  </si>
  <si>
    <t>Предварительный приз В. Дети (всадники на пони)</t>
  </si>
  <si>
    <r>
      <t xml:space="preserve">КУЗНЕЦОВА </t>
    </r>
    <r>
      <rPr>
        <sz val="8"/>
        <rFont val="Verdana"/>
        <family val="2"/>
        <charset val="204"/>
      </rPr>
      <t xml:space="preserve">Виктория, </t>
    </r>
  </si>
  <si>
    <r>
      <t>МОБИЛЬНИК</t>
    </r>
    <r>
      <rPr>
        <sz val="9"/>
        <color theme="1"/>
        <rFont val="Verdana"/>
        <family val="2"/>
        <charset val="204"/>
      </rPr>
      <t>-мер.,тем-гнед.,пони</t>
    </r>
  </si>
  <si>
    <r>
      <t xml:space="preserve">ЗАМЯТИНА </t>
    </r>
    <r>
      <rPr>
        <sz val="8"/>
        <rFont val="Verdana"/>
        <family val="2"/>
        <charset val="204"/>
      </rPr>
      <t>Ольга, 2012</t>
    </r>
  </si>
  <si>
    <r>
      <t>КУЗИНА</t>
    </r>
    <r>
      <rPr>
        <sz val="9"/>
        <color theme="1"/>
        <rFont val="Verdana"/>
        <family val="2"/>
        <charset val="204"/>
      </rPr>
      <t>-09,коб.,тем-гнед.,пони</t>
    </r>
  </si>
  <si>
    <t>Дедикова Е.В.</t>
  </si>
  <si>
    <t>Абсолютное первенство среди всадников на пони (младшая группа)</t>
  </si>
  <si>
    <t>МЕ 1.3  %</t>
  </si>
  <si>
    <t>Голубева О.В.</t>
  </si>
  <si>
    <t>Абсолютное первенство среди всадников на пони (средняя группа)</t>
  </si>
  <si>
    <t>Абсолютное первенство среди всадников на пони (старшая группа)</t>
  </si>
  <si>
    <r>
      <rPr>
        <b/>
        <sz val="8"/>
        <color theme="1"/>
        <rFont val="Verdana"/>
        <family val="2"/>
        <charset val="204"/>
      </rPr>
      <t>БЕЛЬВЕДЕР</t>
    </r>
    <r>
      <rPr>
        <sz val="8"/>
        <color theme="1"/>
        <rFont val="Verdana"/>
        <family val="2"/>
        <charset val="204"/>
      </rPr>
      <t>-01, мер, рыж</t>
    </r>
  </si>
  <si>
    <r>
      <rPr>
        <b/>
        <sz val="8"/>
        <color theme="1"/>
        <rFont val="Verdana"/>
        <family val="2"/>
        <charset val="204"/>
      </rPr>
      <t>МАНУСКРИПТ</t>
    </r>
    <r>
      <rPr>
        <sz val="8"/>
        <color theme="1"/>
        <rFont val="Verdana"/>
        <family val="2"/>
        <charset val="204"/>
      </rPr>
      <t>-02, мер, сер, орл рыс, Парафин, ОАО "Хреновской КЗ"</t>
    </r>
  </si>
  <si>
    <r>
      <t>ПЕГАС-</t>
    </r>
    <r>
      <rPr>
        <sz val="8"/>
        <color theme="1"/>
        <rFont val="Verdana"/>
        <family val="2"/>
        <charset val="204"/>
      </rPr>
      <t>12, мер, гнед</t>
    </r>
  </si>
  <si>
    <r>
      <rPr>
        <b/>
        <sz val="8"/>
        <color theme="1"/>
        <rFont val="Verdana"/>
        <family val="2"/>
        <charset val="204"/>
      </rPr>
      <t>ВОРОТЫНЦЕВА</t>
    </r>
    <r>
      <rPr>
        <sz val="8"/>
        <color theme="1"/>
        <rFont val="Verdana"/>
        <family val="2"/>
        <charset val="204"/>
      </rPr>
      <t xml:space="preserve"> Ирина, 2007</t>
    </r>
  </si>
  <si>
    <r>
      <rPr>
        <b/>
        <sz val="8"/>
        <color theme="1"/>
        <rFont val="Verdana"/>
        <family val="2"/>
        <charset val="204"/>
      </rPr>
      <t>УВЯТКИНА</t>
    </r>
    <r>
      <rPr>
        <sz val="8"/>
        <color theme="1"/>
        <rFont val="Verdana"/>
        <family val="2"/>
        <charset val="204"/>
      </rPr>
      <t xml:space="preserve"> Анна, 2006</t>
    </r>
  </si>
  <si>
    <r>
      <rPr>
        <b/>
        <sz val="8"/>
        <color theme="1"/>
        <rFont val="Verdana"/>
        <family val="2"/>
        <charset val="204"/>
      </rPr>
      <t>КИРИЛЛИНА</t>
    </r>
    <r>
      <rPr>
        <sz val="8"/>
        <color theme="1"/>
        <rFont val="Verdana"/>
        <family val="2"/>
        <charset val="204"/>
      </rPr>
      <t xml:space="preserve"> Полина, 2006</t>
    </r>
  </si>
  <si>
    <r>
      <rPr>
        <b/>
        <sz val="8"/>
        <color theme="1"/>
        <rFont val="Verdana"/>
        <family val="2"/>
        <charset val="204"/>
      </rPr>
      <t>ЗАЛИЦАЕВА</t>
    </r>
    <r>
      <rPr>
        <sz val="8"/>
        <color theme="1"/>
        <rFont val="Verdana"/>
        <family val="2"/>
        <charset val="204"/>
      </rPr>
      <t xml:space="preserve"> Ульяна, 2008</t>
    </r>
  </si>
  <si>
    <t>2юн</t>
  </si>
  <si>
    <r>
      <t xml:space="preserve">КРАСИЛЬНИКОВА </t>
    </r>
    <r>
      <rPr>
        <sz val="8"/>
        <rFont val="Verdana"/>
        <family val="2"/>
        <charset val="204"/>
      </rPr>
      <t>Мелиса, 2013</t>
    </r>
  </si>
  <si>
    <r>
      <t xml:space="preserve">АДЕЛЬШИНА </t>
    </r>
    <r>
      <rPr>
        <sz val="8"/>
        <rFont val="Verdana"/>
        <family val="2"/>
        <charset val="204"/>
      </rPr>
      <t>София, 2012</t>
    </r>
  </si>
  <si>
    <r>
      <t>ПЕППИ-</t>
    </r>
    <r>
      <rPr>
        <sz val="9"/>
        <color theme="1"/>
        <rFont val="Verdana"/>
        <family val="2"/>
        <charset val="204"/>
      </rPr>
      <t>14</t>
    </r>
  </si>
  <si>
    <r>
      <t xml:space="preserve">КОСТИНА </t>
    </r>
    <r>
      <rPr>
        <sz val="8"/>
        <rFont val="Verdana"/>
        <family val="2"/>
        <charset val="204"/>
      </rPr>
      <t>Арина, 2012</t>
    </r>
  </si>
  <si>
    <r>
      <t>КУЗИНА</t>
    </r>
    <r>
      <rPr>
        <sz val="9"/>
        <color theme="1"/>
        <rFont val="Verdana"/>
        <family val="2"/>
        <charset val="204"/>
      </rPr>
      <t>-11,коб.,тем-гнед.,пони</t>
    </r>
  </si>
  <si>
    <t>VOLGA PONY CUP I этап</t>
  </si>
  <si>
    <r>
      <t>Судьи:Н</t>
    </r>
    <r>
      <rPr>
        <sz val="11"/>
        <color theme="1"/>
        <rFont val="Verdana"/>
        <family val="2"/>
        <charset val="204"/>
      </rPr>
      <t>-Карпина Н.,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-Голубева О.,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Кузьмина Е.</t>
    </r>
  </si>
  <si>
    <r>
      <t>БУРБОН</t>
    </r>
    <r>
      <rPr>
        <sz val="9"/>
        <color theme="1"/>
        <rFont val="Verdana"/>
        <family val="2"/>
        <charset val="204"/>
      </rPr>
      <t>-09,мер.,сер.,полукр.</t>
    </r>
  </si>
  <si>
    <r>
      <t xml:space="preserve">НОВОЖИЛОВА </t>
    </r>
    <r>
      <rPr>
        <sz val="8"/>
        <rFont val="Verdana"/>
        <family val="2"/>
        <charset val="204"/>
      </rPr>
      <t>Дарья, 2006</t>
    </r>
  </si>
  <si>
    <t>Голубева О.</t>
  </si>
  <si>
    <r>
      <t xml:space="preserve">КОРНЕЕЦ </t>
    </r>
    <r>
      <rPr>
        <sz val="8"/>
        <rFont val="Verdana"/>
        <family val="2"/>
        <charset val="204"/>
      </rPr>
      <t>Анна, 2013</t>
    </r>
  </si>
  <si>
    <r>
      <t>ПЕППИ-</t>
    </r>
    <r>
      <rPr>
        <sz val="9"/>
        <color theme="1"/>
        <rFont val="Verdana"/>
        <family val="2"/>
        <charset val="204"/>
      </rPr>
      <t>14,коб.,пег.</t>
    </r>
  </si>
  <si>
    <t>техника</t>
  </si>
  <si>
    <t>Техника</t>
  </si>
  <si>
    <t>Качество исполн.</t>
  </si>
  <si>
    <t>Качество исполнения</t>
  </si>
  <si>
    <r>
      <t>Судьи:Н-</t>
    </r>
    <r>
      <rPr>
        <sz val="11"/>
        <color theme="1"/>
        <rFont val="Verdana"/>
        <family val="2"/>
        <charset val="204"/>
      </rPr>
      <t>Карпина Н.,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>Голубева О.,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Кузьмина Е.</t>
    </r>
  </si>
  <si>
    <r>
      <t>Судьи:Н</t>
    </r>
    <r>
      <rPr>
        <sz val="11"/>
        <color theme="1"/>
        <rFont val="Verdana"/>
        <family val="2"/>
        <charset val="204"/>
      </rPr>
      <t>-Кузьмина Е.,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-Голубева О.,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>Карпина Н.</t>
    </r>
  </si>
  <si>
    <t>17-19.01.2020</t>
  </si>
  <si>
    <r>
      <t>Судьи:Н</t>
    </r>
    <r>
      <rPr>
        <sz val="11"/>
        <color theme="1"/>
        <rFont val="Verdana"/>
        <family val="2"/>
        <charset val="204"/>
      </rPr>
      <t>-Кузьмина Е.,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>Голубева О.,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-Карпина 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</si>
</sst>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8"/>
      <name val="Cambria"/>
      <family val="1"/>
      <charset val="204"/>
    </font>
    <font>
      <sz val="8"/>
      <name val="Cambria"/>
      <family val="1"/>
      <charset val="204"/>
    </font>
    <font>
      <sz val="12"/>
      <name val="Calibri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Verdana"/>
      <family val="2"/>
      <charset val="204"/>
    </font>
    <font>
      <b/>
      <sz val="10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5" fillId="0" borderId="0"/>
  </cellStyleXfs>
  <cellXfs count="106">
    <xf numFmtId="0" fontId="0" fillId="0" borderId="0" xfId="0"/>
    <xf numFmtId="0" fontId="7" fillId="0" borderId="0" xfId="0" applyFont="1"/>
    <xf numFmtId="0" fontId="6" fillId="0" borderId="0" xfId="0" applyFont="1"/>
    <xf numFmtId="0" fontId="10" fillId="0" borderId="1" xfId="0" applyFont="1" applyBorder="1" applyAlignment="1"/>
    <xf numFmtId="0" fontId="1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19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19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9" fillId="2" borderId="2" xfId="2" applyFont="1" applyFill="1" applyBorder="1" applyAlignment="1" applyProtection="1">
      <alignment horizontal="center" vertical="center" textRotation="90" wrapText="1"/>
      <protection locked="0"/>
    </xf>
    <xf numFmtId="164" fontId="17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22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165" fontId="13" fillId="3" borderId="3" xfId="0" applyNumberFormat="1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15" fillId="3" borderId="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1" fontId="19" fillId="2" borderId="4" xfId="2" applyNumberFormat="1" applyFont="1" applyFill="1" applyBorder="1" applyAlignment="1" applyProtection="1">
      <alignment horizontal="center" vertical="center" textRotation="90" wrapText="1"/>
      <protection locked="0"/>
    </xf>
    <xf numFmtId="164" fontId="19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19" fillId="2" borderId="4" xfId="2" applyFont="1" applyFill="1" applyBorder="1" applyAlignment="1" applyProtection="1">
      <alignment horizontal="center" vertical="center" textRotation="90" wrapText="1"/>
      <protection locked="0"/>
    </xf>
    <xf numFmtId="0" fontId="18" fillId="2" borderId="16" xfId="2" applyFont="1" applyFill="1" applyBorder="1" applyAlignment="1" applyProtection="1">
      <alignment vertical="center"/>
      <protection locked="0"/>
    </xf>
    <xf numFmtId="164" fontId="29" fillId="3" borderId="3" xfId="0" applyNumberFormat="1" applyFont="1" applyFill="1" applyBorder="1" applyAlignment="1">
      <alignment horizontal="center" vertical="center" wrapText="1"/>
    </xf>
    <xf numFmtId="164" fontId="29" fillId="0" borderId="3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0" fillId="0" borderId="0" xfId="0" applyFont="1"/>
    <xf numFmtId="0" fontId="2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2" borderId="3" xfId="1" applyFont="1" applyFill="1" applyBorder="1" applyAlignment="1" applyProtection="1">
      <alignment horizontal="center" vertical="center" textRotation="90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164" fontId="8" fillId="2" borderId="12" xfId="2" applyNumberFormat="1" applyFont="1" applyFill="1" applyBorder="1" applyAlignment="1" applyProtection="1">
      <alignment horizontal="center" vertical="center" wrapText="1"/>
      <protection locked="0"/>
    </xf>
    <xf numFmtId="1" fontId="8" fillId="2" borderId="19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wrapText="1"/>
    </xf>
    <xf numFmtId="0" fontId="14" fillId="0" borderId="3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64" fontId="18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8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2" xfId="1" applyFont="1" applyFill="1" applyBorder="1" applyAlignment="1" applyProtection="1">
      <alignment horizontal="center" vertical="center" textRotation="90" wrapText="1"/>
      <protection locked="0"/>
    </xf>
    <xf numFmtId="0" fontId="18" fillId="2" borderId="4" xfId="1" applyFont="1" applyFill="1" applyBorder="1" applyAlignment="1" applyProtection="1">
      <alignment horizontal="center" vertical="center" textRotation="90" wrapText="1"/>
      <protection locked="0"/>
    </xf>
    <xf numFmtId="0" fontId="18" fillId="2" borderId="2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 applyProtection="1">
      <alignment horizontal="center" vertical="center" wrapText="1"/>
      <protection locked="0"/>
    </xf>
    <xf numFmtId="0" fontId="18" fillId="2" borderId="4" xfId="1" applyFont="1" applyFill="1" applyBorder="1" applyAlignment="1" applyProtection="1">
      <alignment horizontal="center" vertical="center" wrapText="1"/>
      <protection locked="0"/>
    </xf>
    <xf numFmtId="0" fontId="18" fillId="2" borderId="6" xfId="2" applyFont="1" applyFill="1" applyBorder="1" applyAlignment="1" applyProtection="1">
      <alignment horizontal="center" vertical="center"/>
      <protection locked="0"/>
    </xf>
    <xf numFmtId="0" fontId="18" fillId="2" borderId="7" xfId="2" applyFont="1" applyFill="1" applyBorder="1" applyAlignment="1" applyProtection="1">
      <alignment horizontal="center" vertical="center"/>
      <protection locked="0"/>
    </xf>
    <xf numFmtId="0" fontId="18" fillId="2" borderId="8" xfId="2" applyFont="1" applyFill="1" applyBorder="1" applyAlignment="1" applyProtection="1">
      <alignment horizontal="center" vertical="center"/>
      <protection locked="0"/>
    </xf>
    <xf numFmtId="0" fontId="18" fillId="2" borderId="2" xfId="2" applyFont="1" applyFill="1" applyBorder="1" applyAlignment="1" applyProtection="1">
      <alignment horizontal="center" vertical="center" textRotation="90"/>
      <protection locked="0"/>
    </xf>
    <xf numFmtId="0" fontId="18" fillId="2" borderId="5" xfId="2" applyFont="1" applyFill="1" applyBorder="1" applyAlignment="1" applyProtection="1">
      <alignment horizontal="center" vertical="center" textRotation="90"/>
      <protection locked="0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2" borderId="16" xfId="2" applyFont="1" applyFill="1" applyBorder="1" applyAlignment="1" applyProtection="1">
      <alignment horizontal="center" vertical="center"/>
      <protection locked="0"/>
    </xf>
    <xf numFmtId="0" fontId="18" fillId="2" borderId="17" xfId="2" applyFont="1" applyFill="1" applyBorder="1" applyAlignment="1" applyProtection="1">
      <alignment horizontal="center" vertical="center"/>
      <protection locked="0"/>
    </xf>
    <xf numFmtId="0" fontId="18" fillId="2" borderId="18" xfId="2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18" fillId="2" borderId="10" xfId="1" applyFont="1" applyFill="1" applyBorder="1" applyAlignment="1" applyProtection="1">
      <alignment horizontal="center" vertical="center" wrapText="1"/>
      <protection locked="0"/>
    </xf>
    <xf numFmtId="0" fontId="18" fillId="2" borderId="9" xfId="2" applyFont="1" applyFill="1" applyBorder="1" applyAlignment="1" applyProtection="1">
      <alignment horizontal="center" vertical="center"/>
      <protection locked="0"/>
    </xf>
    <xf numFmtId="0" fontId="18" fillId="2" borderId="13" xfId="2" applyFont="1" applyFill="1" applyBorder="1" applyAlignment="1" applyProtection="1">
      <alignment horizontal="center" vertical="center"/>
      <protection locked="0"/>
    </xf>
    <xf numFmtId="0" fontId="18" fillId="2" borderId="14" xfId="2" applyFont="1" applyFill="1" applyBorder="1" applyAlignment="1" applyProtection="1">
      <alignment horizontal="center" vertical="center"/>
      <protection locked="0"/>
    </xf>
    <xf numFmtId="0" fontId="18" fillId="2" borderId="15" xfId="2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3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106" workbookViewId="0">
      <selection activeCell="A5" sqref="A5:R5"/>
    </sheetView>
  </sheetViews>
  <sheetFormatPr defaultRowHeight="15" x14ac:dyDescent="0.2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2.42578125" customWidth="1"/>
    <col min="13" max="13" width="4.85546875" customWidth="1"/>
    <col min="14" max="14" width="6.7109375" customWidth="1"/>
    <col min="15" max="16" width="2.42578125" customWidth="1"/>
    <col min="17" max="17" width="6" customWidth="1"/>
    <col min="18" max="18" width="7.28515625" customWidth="1"/>
  </cols>
  <sheetData>
    <row r="1" spans="1:19" ht="18" x14ac:dyDescent="0.25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9" ht="15" customHeight="1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9" x14ac:dyDescent="0.25">
      <c r="A3" s="90" t="s">
        <v>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9" ht="15.75" x14ac:dyDescent="0.25">
      <c r="A4" s="91" t="s">
        <v>30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9" x14ac:dyDescent="0.25">
      <c r="A5" s="92" t="s">
        <v>75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9" ht="15.75" x14ac:dyDescent="0.25">
      <c r="A6" s="3" t="s">
        <v>1</v>
      </c>
      <c r="B6" s="3"/>
      <c r="C6" s="1"/>
      <c r="D6" s="1"/>
      <c r="E6" s="2"/>
      <c r="M6" s="13"/>
      <c r="Q6" s="86">
        <v>43848</v>
      </c>
      <c r="R6" s="87"/>
    </row>
    <row r="7" spans="1:19" ht="15" customHeight="1" x14ac:dyDescent="0.25">
      <c r="A7" s="76" t="s">
        <v>6</v>
      </c>
      <c r="B7" s="78" t="s">
        <v>16</v>
      </c>
      <c r="C7" s="76" t="s">
        <v>2</v>
      </c>
      <c r="D7" s="78" t="s">
        <v>17</v>
      </c>
      <c r="E7" s="78" t="s">
        <v>3</v>
      </c>
      <c r="F7" s="78" t="s">
        <v>4</v>
      </c>
      <c r="G7" s="81" t="s">
        <v>7</v>
      </c>
      <c r="H7" s="82"/>
      <c r="I7" s="83"/>
      <c r="J7" s="81" t="s">
        <v>8</v>
      </c>
      <c r="K7" s="82"/>
      <c r="L7" s="83"/>
      <c r="M7" s="81" t="s">
        <v>9</v>
      </c>
      <c r="N7" s="82"/>
      <c r="O7" s="83"/>
      <c r="P7" s="84" t="s">
        <v>19</v>
      </c>
      <c r="Q7" s="76" t="s">
        <v>10</v>
      </c>
      <c r="R7" s="74" t="s">
        <v>11</v>
      </c>
    </row>
    <row r="8" spans="1:19" ht="30.75" customHeight="1" x14ac:dyDescent="0.25">
      <c r="A8" s="77"/>
      <c r="B8" s="79"/>
      <c r="C8" s="77"/>
      <c r="D8" s="80"/>
      <c r="E8" s="79"/>
      <c r="F8" s="80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85"/>
      <c r="Q8" s="77"/>
      <c r="R8" s="75"/>
    </row>
    <row r="9" spans="1:19" ht="24.75" customHeight="1" x14ac:dyDescent="0.25">
      <c r="A9" s="50">
        <f>RANK(R9,R$9:R$13,0)</f>
        <v>1</v>
      </c>
      <c r="B9" s="37" t="s">
        <v>40</v>
      </c>
      <c r="C9" s="39" t="s">
        <v>20</v>
      </c>
      <c r="D9" s="38" t="s">
        <v>36</v>
      </c>
      <c r="E9" s="40" t="s">
        <v>18</v>
      </c>
      <c r="F9" s="40" t="s">
        <v>24</v>
      </c>
      <c r="G9" s="14">
        <v>114</v>
      </c>
      <c r="H9" s="11">
        <f>G9/1.7</f>
        <v>67.058823529411768</v>
      </c>
      <c r="I9" s="4">
        <f>RANK(H9,H$9:H$13,0)</f>
        <v>1</v>
      </c>
      <c r="J9" s="10">
        <v>111.5</v>
      </c>
      <c r="K9" s="11">
        <f>J9/1.7</f>
        <v>65.588235294117652</v>
      </c>
      <c r="L9" s="4">
        <f>RANK(K9,K$9:K$13,0)</f>
        <v>2</v>
      </c>
      <c r="M9" s="10">
        <v>113.5</v>
      </c>
      <c r="N9" s="11">
        <f>M9/1.7</f>
        <v>66.764705882352942</v>
      </c>
      <c r="O9" s="4">
        <f>RANK(N9,N$9:N$13,0)</f>
        <v>1</v>
      </c>
      <c r="P9" s="4"/>
      <c r="Q9" s="10">
        <f>G9+J9+M9</f>
        <v>339</v>
      </c>
      <c r="R9" s="9">
        <f>(H9+K9+N9)/3</f>
        <v>66.47058823529413</v>
      </c>
    </row>
    <row r="10" spans="1:19" ht="24.75" customHeight="1" x14ac:dyDescent="0.25">
      <c r="A10" s="50">
        <f>RANK(R10,R$9:R$13,0)</f>
        <v>2</v>
      </c>
      <c r="B10" s="37" t="s">
        <v>69</v>
      </c>
      <c r="C10" s="39" t="s">
        <v>20</v>
      </c>
      <c r="D10" s="38" t="s">
        <v>73</v>
      </c>
      <c r="E10" s="40" t="s">
        <v>18</v>
      </c>
      <c r="F10" s="40" t="s">
        <v>24</v>
      </c>
      <c r="G10" s="14">
        <v>114</v>
      </c>
      <c r="H10" s="11">
        <f>G10/1.7</f>
        <v>67.058823529411768</v>
      </c>
      <c r="I10" s="4">
        <f>RANK(H10,H$9:H$13,0)</f>
        <v>1</v>
      </c>
      <c r="J10" s="10">
        <v>111</v>
      </c>
      <c r="K10" s="11">
        <f>J10/1.7</f>
        <v>65.294117647058826</v>
      </c>
      <c r="L10" s="4">
        <f>RANK(K10,K$9:K$13,0)</f>
        <v>4</v>
      </c>
      <c r="M10" s="10">
        <v>113.5</v>
      </c>
      <c r="N10" s="11">
        <f>M10/1.7</f>
        <v>66.764705882352942</v>
      </c>
      <c r="O10" s="4">
        <f>RANK(N10,N$9:N$13,0)</f>
        <v>1</v>
      </c>
      <c r="P10" s="4"/>
      <c r="Q10" s="10">
        <f>G10+J10+M10</f>
        <v>338.5</v>
      </c>
      <c r="R10" s="9">
        <f>(H10+K10+N10)/3</f>
        <v>66.372549019607845</v>
      </c>
    </row>
    <row r="11" spans="1:19" ht="24.75" customHeight="1" x14ac:dyDescent="0.25">
      <c r="A11" s="50">
        <f>RANK(R11,R$9:R$13,0)</f>
        <v>3</v>
      </c>
      <c r="B11" s="37" t="s">
        <v>79</v>
      </c>
      <c r="C11" s="39" t="s">
        <v>20</v>
      </c>
      <c r="D11" s="38" t="s">
        <v>36</v>
      </c>
      <c r="E11" s="40" t="s">
        <v>18</v>
      </c>
      <c r="F11" s="40" t="s">
        <v>24</v>
      </c>
      <c r="G11" s="14">
        <v>111.5</v>
      </c>
      <c r="H11" s="11">
        <f>G11/1.7</f>
        <v>65.588235294117652</v>
      </c>
      <c r="I11" s="4">
        <f>RANK(H11,H$9:H$13,0)</f>
        <v>3</v>
      </c>
      <c r="J11" s="10">
        <v>111.5</v>
      </c>
      <c r="K11" s="11">
        <f>J11/1.7</f>
        <v>65.588235294117652</v>
      </c>
      <c r="L11" s="4">
        <f>RANK(K11,K$9:K$13,0)</f>
        <v>2</v>
      </c>
      <c r="M11" s="10">
        <v>112</v>
      </c>
      <c r="N11" s="11">
        <f>M11/1.7</f>
        <v>65.882352941176478</v>
      </c>
      <c r="O11" s="4">
        <f>RANK(N11,N$9:N$13,0)</f>
        <v>3</v>
      </c>
      <c r="P11" s="4"/>
      <c r="Q11" s="10">
        <f>G11+J11+M11</f>
        <v>335</v>
      </c>
      <c r="R11" s="9">
        <f>(H11+K11+N11)/3</f>
        <v>65.686274509803923</v>
      </c>
    </row>
    <row r="12" spans="1:19" ht="24.75" customHeight="1" x14ac:dyDescent="0.25">
      <c r="A12" s="50">
        <f>RANK(R12,R$9:R$13,0)</f>
        <v>4</v>
      </c>
      <c r="B12" s="37" t="s">
        <v>33</v>
      </c>
      <c r="C12" s="39" t="s">
        <v>20</v>
      </c>
      <c r="D12" s="38" t="s">
        <v>36</v>
      </c>
      <c r="E12" s="40" t="s">
        <v>18</v>
      </c>
      <c r="F12" s="40" t="s">
        <v>24</v>
      </c>
      <c r="G12" s="14">
        <v>110</v>
      </c>
      <c r="H12" s="11">
        <f>G12/1.7</f>
        <v>64.705882352941174</v>
      </c>
      <c r="I12" s="4">
        <f>RANK(H12,H$9:H$13,0)</f>
        <v>4</v>
      </c>
      <c r="J12" s="10">
        <v>112.5</v>
      </c>
      <c r="K12" s="11">
        <f>J12/1.7</f>
        <v>66.17647058823529</v>
      </c>
      <c r="L12" s="4">
        <f>RANK(K12,K$9:K$13,0)</f>
        <v>1</v>
      </c>
      <c r="M12" s="10">
        <v>106.5</v>
      </c>
      <c r="N12" s="11">
        <f>M12/1.7</f>
        <v>62.647058823529413</v>
      </c>
      <c r="O12" s="4">
        <f>RANK(N12,N$9:N$13,0)</f>
        <v>4</v>
      </c>
      <c r="P12" s="4"/>
      <c r="Q12" s="10">
        <f>G12+J12+M12</f>
        <v>329</v>
      </c>
      <c r="R12" s="9">
        <f>(H12+K12+N12)/3</f>
        <v>64.509803921568633</v>
      </c>
    </row>
    <row r="13" spans="1:19" ht="24.75" customHeight="1" x14ac:dyDescent="0.25">
      <c r="A13" s="50">
        <f>RANK(R13,R$9:R$13,0)</f>
        <v>5</v>
      </c>
      <c r="B13" s="15" t="s">
        <v>70</v>
      </c>
      <c r="C13" s="5" t="s">
        <v>20</v>
      </c>
      <c r="D13" s="16" t="s">
        <v>38</v>
      </c>
      <c r="E13" s="12" t="s">
        <v>18</v>
      </c>
      <c r="F13" s="12" t="s">
        <v>24</v>
      </c>
      <c r="G13" s="14">
        <v>107</v>
      </c>
      <c r="H13" s="11">
        <f>G13/1.7</f>
        <v>62.941176470588239</v>
      </c>
      <c r="I13" s="4">
        <f>RANK(H13,H$9:H$13,0)</f>
        <v>5</v>
      </c>
      <c r="J13" s="10">
        <v>110</v>
      </c>
      <c r="K13" s="11">
        <f>J13/1.7</f>
        <v>64.705882352941174</v>
      </c>
      <c r="L13" s="4">
        <f>RANK(K13,K$9:K$13,0)</f>
        <v>5</v>
      </c>
      <c r="M13" s="10">
        <v>105</v>
      </c>
      <c r="N13" s="11">
        <f>M13/1.7</f>
        <v>61.764705882352942</v>
      </c>
      <c r="O13" s="4">
        <f>RANK(N13,N$9:N$13,0)</f>
        <v>5</v>
      </c>
      <c r="P13" s="4"/>
      <c r="Q13" s="10">
        <f>G13+J13+M13</f>
        <v>322</v>
      </c>
      <c r="R13" s="9">
        <f>(H13+K13+N13)/3</f>
        <v>63.137254901960794</v>
      </c>
    </row>
    <row r="14" spans="1:19" ht="24.75" customHeight="1" x14ac:dyDescent="0.25">
      <c r="A14" s="72" t="s">
        <v>35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19" ht="24.75" customHeight="1" x14ac:dyDescent="0.25">
      <c r="A15" s="51">
        <f t="shared" ref="A15:A20" si="0">RANK(R15,R$15:R$20,0)</f>
        <v>1</v>
      </c>
      <c r="B15" s="37" t="s">
        <v>26</v>
      </c>
      <c r="C15" s="39" t="s">
        <v>20</v>
      </c>
      <c r="D15" s="38" t="s">
        <v>36</v>
      </c>
      <c r="E15" s="40" t="s">
        <v>18</v>
      </c>
      <c r="F15" s="40" t="s">
        <v>24</v>
      </c>
      <c r="G15" s="41">
        <v>114.5</v>
      </c>
      <c r="H15" s="42">
        <f t="shared" ref="H15:H20" si="1">G15/1.7</f>
        <v>67.352941176470594</v>
      </c>
      <c r="I15" s="43">
        <f t="shared" ref="I15:I20" si="2">RANK(H15,H$15:H$20,0)</f>
        <v>2</v>
      </c>
      <c r="J15" s="44">
        <v>114.5</v>
      </c>
      <c r="K15" s="42">
        <f t="shared" ref="K15:K20" si="3">J15/1.7</f>
        <v>67.352941176470594</v>
      </c>
      <c r="L15" s="43">
        <f t="shared" ref="L15:L20" si="4">RANK(K15,K$15:K$20,0)</f>
        <v>1</v>
      </c>
      <c r="M15" s="44">
        <v>112.5</v>
      </c>
      <c r="N15" s="42">
        <f t="shared" ref="N15:N20" si="5">M15/1.7</f>
        <v>66.17647058823529</v>
      </c>
      <c r="O15" s="43">
        <f t="shared" ref="O15:O20" si="6">RANK(N15,N$15:N$20,0)</f>
        <v>2</v>
      </c>
      <c r="P15" s="43"/>
      <c r="Q15" s="44">
        <f t="shared" ref="Q15:Q20" si="7">G15+J15+M15</f>
        <v>341.5</v>
      </c>
      <c r="R15" s="45">
        <f t="shared" ref="R15:R20" si="8">(H15+K15+N15)/3</f>
        <v>66.960784313725483</v>
      </c>
      <c r="S15" s="46"/>
    </row>
    <row r="16" spans="1:19" s="46" customFormat="1" ht="24.75" customHeight="1" x14ac:dyDescent="0.25">
      <c r="A16" s="51">
        <f t="shared" si="0"/>
        <v>2</v>
      </c>
      <c r="B16" s="37" t="s">
        <v>32</v>
      </c>
      <c r="C16" s="39" t="s">
        <v>20</v>
      </c>
      <c r="D16" s="38" t="s">
        <v>36</v>
      </c>
      <c r="E16" s="40" t="s">
        <v>18</v>
      </c>
      <c r="F16" s="40" t="s">
        <v>24</v>
      </c>
      <c r="G16" s="41">
        <v>117</v>
      </c>
      <c r="H16" s="42">
        <f t="shared" si="1"/>
        <v>68.82352941176471</v>
      </c>
      <c r="I16" s="43">
        <f t="shared" si="2"/>
        <v>1</v>
      </c>
      <c r="J16" s="44">
        <v>109.5</v>
      </c>
      <c r="K16" s="42">
        <f t="shared" si="3"/>
        <v>64.411764705882348</v>
      </c>
      <c r="L16" s="43">
        <f t="shared" si="4"/>
        <v>4</v>
      </c>
      <c r="M16" s="44">
        <v>113</v>
      </c>
      <c r="N16" s="42">
        <f t="shared" si="5"/>
        <v>66.470588235294116</v>
      </c>
      <c r="O16" s="43">
        <f t="shared" si="6"/>
        <v>1</v>
      </c>
      <c r="P16" s="43"/>
      <c r="Q16" s="44">
        <f t="shared" si="7"/>
        <v>339.5</v>
      </c>
      <c r="R16" s="45">
        <f t="shared" si="8"/>
        <v>66.568627450980401</v>
      </c>
    </row>
    <row r="17" spans="1:19" s="46" customFormat="1" ht="24.75" customHeight="1" x14ac:dyDescent="0.25">
      <c r="A17" s="51">
        <f t="shared" si="0"/>
        <v>3</v>
      </c>
      <c r="B17" s="37" t="s">
        <v>25</v>
      </c>
      <c r="C17" s="39" t="s">
        <v>20</v>
      </c>
      <c r="D17" s="38" t="s">
        <v>73</v>
      </c>
      <c r="E17" s="40" t="s">
        <v>18</v>
      </c>
      <c r="F17" s="40" t="s">
        <v>24</v>
      </c>
      <c r="G17" s="41">
        <v>114.5</v>
      </c>
      <c r="H17" s="42">
        <f t="shared" si="1"/>
        <v>67.352941176470594</v>
      </c>
      <c r="I17" s="43">
        <f t="shared" si="2"/>
        <v>2</v>
      </c>
      <c r="J17" s="44">
        <v>114</v>
      </c>
      <c r="K17" s="42">
        <f t="shared" si="3"/>
        <v>67.058823529411768</v>
      </c>
      <c r="L17" s="43">
        <f t="shared" si="4"/>
        <v>2</v>
      </c>
      <c r="M17" s="44">
        <v>109</v>
      </c>
      <c r="N17" s="42">
        <f t="shared" si="5"/>
        <v>64.117647058823536</v>
      </c>
      <c r="O17" s="43">
        <f t="shared" si="6"/>
        <v>4</v>
      </c>
      <c r="P17" s="43"/>
      <c r="Q17" s="44">
        <f t="shared" si="7"/>
        <v>337.5</v>
      </c>
      <c r="R17" s="45">
        <f t="shared" si="8"/>
        <v>66.176470588235304</v>
      </c>
    </row>
    <row r="18" spans="1:19" s="46" customFormat="1" ht="24.75" customHeight="1" x14ac:dyDescent="0.25">
      <c r="A18" s="51">
        <f t="shared" si="0"/>
        <v>4</v>
      </c>
      <c r="B18" s="37" t="s">
        <v>53</v>
      </c>
      <c r="C18" s="39" t="s">
        <v>20</v>
      </c>
      <c r="D18" s="38" t="s">
        <v>73</v>
      </c>
      <c r="E18" s="40" t="s">
        <v>18</v>
      </c>
      <c r="F18" s="40" t="s">
        <v>24</v>
      </c>
      <c r="G18" s="41">
        <v>114</v>
      </c>
      <c r="H18" s="42">
        <f t="shared" si="1"/>
        <v>67.058823529411768</v>
      </c>
      <c r="I18" s="43">
        <f t="shared" si="2"/>
        <v>4</v>
      </c>
      <c r="J18" s="44">
        <v>111.5</v>
      </c>
      <c r="K18" s="42">
        <f t="shared" si="3"/>
        <v>65.588235294117652</v>
      </c>
      <c r="L18" s="43">
        <f t="shared" si="4"/>
        <v>3</v>
      </c>
      <c r="M18" s="44">
        <v>111.5</v>
      </c>
      <c r="N18" s="42">
        <f t="shared" si="5"/>
        <v>65.588235294117652</v>
      </c>
      <c r="O18" s="43">
        <f t="shared" si="6"/>
        <v>3</v>
      </c>
      <c r="P18" s="43"/>
      <c r="Q18" s="44">
        <f t="shared" si="7"/>
        <v>337</v>
      </c>
      <c r="R18" s="45">
        <f t="shared" si="8"/>
        <v>66.078431372549019</v>
      </c>
    </row>
    <row r="19" spans="1:19" s="46" customFormat="1" ht="24.75" customHeight="1" x14ac:dyDescent="0.25">
      <c r="A19" s="51">
        <f t="shared" si="0"/>
        <v>5</v>
      </c>
      <c r="B19" s="37" t="s">
        <v>72</v>
      </c>
      <c r="C19" s="39" t="s">
        <v>20</v>
      </c>
      <c r="D19" s="16" t="s">
        <v>38</v>
      </c>
      <c r="E19" s="40" t="s">
        <v>18</v>
      </c>
      <c r="F19" s="40" t="s">
        <v>24</v>
      </c>
      <c r="G19" s="41">
        <v>108</v>
      </c>
      <c r="H19" s="42">
        <f t="shared" si="1"/>
        <v>63.529411764705884</v>
      </c>
      <c r="I19" s="43">
        <f t="shared" si="2"/>
        <v>6</v>
      </c>
      <c r="J19" s="44">
        <v>109</v>
      </c>
      <c r="K19" s="42">
        <f t="shared" si="3"/>
        <v>64.117647058823536</v>
      </c>
      <c r="L19" s="43">
        <f t="shared" si="4"/>
        <v>5</v>
      </c>
      <c r="M19" s="44">
        <v>109</v>
      </c>
      <c r="N19" s="42">
        <f t="shared" si="5"/>
        <v>64.117647058823536</v>
      </c>
      <c r="O19" s="43">
        <f t="shared" si="6"/>
        <v>4</v>
      </c>
      <c r="P19" s="43"/>
      <c r="Q19" s="44">
        <f t="shared" si="7"/>
        <v>326</v>
      </c>
      <c r="R19" s="45">
        <f t="shared" si="8"/>
        <v>63.921568627450988</v>
      </c>
    </row>
    <row r="20" spans="1:19" s="46" customFormat="1" ht="24.75" customHeight="1" x14ac:dyDescent="0.25">
      <c r="A20" s="51">
        <f t="shared" si="0"/>
        <v>5</v>
      </c>
      <c r="B20" s="37" t="s">
        <v>51</v>
      </c>
      <c r="C20" s="39" t="s">
        <v>20</v>
      </c>
      <c r="D20" s="38" t="s">
        <v>80</v>
      </c>
      <c r="E20" s="40" t="s">
        <v>18</v>
      </c>
      <c r="F20" s="40" t="s">
        <v>24</v>
      </c>
      <c r="G20" s="41">
        <v>109.5</v>
      </c>
      <c r="H20" s="42">
        <f t="shared" si="1"/>
        <v>64.411764705882348</v>
      </c>
      <c r="I20" s="43">
        <f t="shared" si="2"/>
        <v>5</v>
      </c>
      <c r="J20" s="44">
        <v>108.5</v>
      </c>
      <c r="K20" s="42">
        <f t="shared" si="3"/>
        <v>63.82352941176471</v>
      </c>
      <c r="L20" s="43">
        <f t="shared" si="4"/>
        <v>6</v>
      </c>
      <c r="M20" s="44">
        <v>108</v>
      </c>
      <c r="N20" s="42">
        <f t="shared" si="5"/>
        <v>63.529411764705884</v>
      </c>
      <c r="O20" s="43">
        <f t="shared" si="6"/>
        <v>6</v>
      </c>
      <c r="P20" s="43"/>
      <c r="Q20" s="44">
        <f t="shared" si="7"/>
        <v>326</v>
      </c>
      <c r="R20" s="45">
        <f t="shared" si="8"/>
        <v>63.921568627450988</v>
      </c>
    </row>
    <row r="21" spans="1:19" ht="24.75" customHeight="1" x14ac:dyDescent="0.25">
      <c r="A21" s="72" t="s">
        <v>34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9" s="46" customFormat="1" ht="24.75" customHeight="1" x14ac:dyDescent="0.25">
      <c r="A22" s="51">
        <f>RANK(R22,R$22:R$23,0)</f>
        <v>1</v>
      </c>
      <c r="B22" s="37" t="s">
        <v>29</v>
      </c>
      <c r="C22" s="39" t="s">
        <v>20</v>
      </c>
      <c r="D22" s="38" t="s">
        <v>73</v>
      </c>
      <c r="E22" s="40" t="s">
        <v>18</v>
      </c>
      <c r="F22" s="40" t="s">
        <v>24</v>
      </c>
      <c r="G22" s="41">
        <v>156</v>
      </c>
      <c r="H22" s="42">
        <f t="shared" ref="H22:H23" si="9">G22/2.3</f>
        <v>67.826086956521749</v>
      </c>
      <c r="I22" s="43">
        <f>RANK(H22,H$22:H$23,0)</f>
        <v>1</v>
      </c>
      <c r="J22" s="44">
        <v>156.5</v>
      </c>
      <c r="K22" s="42">
        <f t="shared" ref="K22:K23" si="10">J22/2.3</f>
        <v>68.043478260869577</v>
      </c>
      <c r="L22" s="43">
        <f>RANK(K22,K$22:K$23,0)</f>
        <v>1</v>
      </c>
      <c r="M22" s="44">
        <v>151</v>
      </c>
      <c r="N22" s="42">
        <f t="shared" ref="N22:N23" si="11">M22/2.3</f>
        <v>65.652173913043484</v>
      </c>
      <c r="O22" s="43">
        <f>RANK(N22,N$22:N$23,0)</f>
        <v>1</v>
      </c>
      <c r="P22" s="43"/>
      <c r="Q22" s="44">
        <f t="shared" ref="Q22:Q23" si="12">G22+J22+M22</f>
        <v>463.5</v>
      </c>
      <c r="R22" s="45">
        <f t="shared" ref="R22:R23" si="13">(H22+K22+N22)/3</f>
        <v>67.173913043478265</v>
      </c>
    </row>
    <row r="23" spans="1:19" s="46" customFormat="1" ht="24.75" customHeight="1" x14ac:dyDescent="0.25">
      <c r="A23" s="51">
        <f>RANK(R23,R$22:R$23,0)</f>
        <v>2</v>
      </c>
      <c r="B23" s="37" t="s">
        <v>27</v>
      </c>
      <c r="C23" s="39" t="s">
        <v>20</v>
      </c>
      <c r="D23" s="38" t="s">
        <v>52</v>
      </c>
      <c r="E23" s="40" t="s">
        <v>22</v>
      </c>
      <c r="F23" s="40" t="s">
        <v>23</v>
      </c>
      <c r="G23" s="41">
        <v>151.5</v>
      </c>
      <c r="H23" s="42">
        <f t="shared" si="9"/>
        <v>65.869565217391312</v>
      </c>
      <c r="I23" s="43">
        <f>RANK(H23,H$22:H$23,0)</f>
        <v>2</v>
      </c>
      <c r="J23" s="44">
        <v>152</v>
      </c>
      <c r="K23" s="42">
        <f t="shared" si="10"/>
        <v>66.08695652173914</v>
      </c>
      <c r="L23" s="43">
        <f>RANK(K23,K$22:K$23,0)</f>
        <v>2</v>
      </c>
      <c r="M23" s="44">
        <v>149</v>
      </c>
      <c r="N23" s="42">
        <f t="shared" si="11"/>
        <v>64.782608695652172</v>
      </c>
      <c r="O23" s="43">
        <f>RANK(N23,N$22:N$23,0)</f>
        <v>2</v>
      </c>
      <c r="P23" s="43"/>
      <c r="Q23" s="44">
        <f t="shared" si="12"/>
        <v>452.5</v>
      </c>
      <c r="R23" s="45">
        <f t="shared" si="13"/>
        <v>65.579710144927546</v>
      </c>
    </row>
    <row r="24" spans="1:19" ht="24.75" customHeight="1" x14ac:dyDescent="0.25">
      <c r="A24" s="19"/>
      <c r="B24" s="20"/>
      <c r="C24" s="21"/>
      <c r="D24" s="22"/>
      <c r="E24" s="23"/>
      <c r="F24" s="23"/>
      <c r="G24" s="24"/>
      <c r="H24" s="25"/>
      <c r="I24" s="26"/>
      <c r="J24" s="27"/>
      <c r="K24" s="25"/>
      <c r="L24" s="26"/>
      <c r="M24" s="27"/>
      <c r="N24" s="25"/>
      <c r="O24" s="26"/>
      <c r="P24" s="26"/>
      <c r="Q24" s="27"/>
      <c r="R24" s="28"/>
      <c r="S24" s="17"/>
    </row>
    <row r="25" spans="1:19" s="17" customFormat="1" ht="21.75" customHeight="1" x14ac:dyDescent="0.25">
      <c r="B25" s="73" t="s">
        <v>14</v>
      </c>
      <c r="C25" s="73"/>
      <c r="D25" s="73"/>
      <c r="N25" s="18" t="s">
        <v>78</v>
      </c>
      <c r="O25" s="18"/>
      <c r="P25" s="18"/>
    </row>
    <row r="26" spans="1:19" s="17" customFormat="1" ht="21.75" customHeight="1" x14ac:dyDescent="0.25">
      <c r="B26" s="73" t="s">
        <v>15</v>
      </c>
      <c r="C26" s="73"/>
      <c r="D26" s="73"/>
      <c r="N26" s="18" t="s">
        <v>21</v>
      </c>
      <c r="O26" s="18"/>
      <c r="P26" s="18"/>
      <c r="S26"/>
    </row>
  </sheetData>
  <sortState ref="A9:S13">
    <sortCondition ref="A9"/>
  </sortState>
  <mergeCells count="22">
    <mergeCell ref="Q6:R6"/>
    <mergeCell ref="A1:R1"/>
    <mergeCell ref="A2:R2"/>
    <mergeCell ref="A3:R3"/>
    <mergeCell ref="A4:R4"/>
    <mergeCell ref="A5:R5"/>
    <mergeCell ref="A14:R14"/>
    <mergeCell ref="A21:R21"/>
    <mergeCell ref="B25:D25"/>
    <mergeCell ref="B26:D26"/>
    <mergeCell ref="R7:R8"/>
    <mergeCell ref="A7:A8"/>
    <mergeCell ref="B7:B8"/>
    <mergeCell ref="C7:C8"/>
    <mergeCell ref="D7:D8"/>
    <mergeCell ref="E7:E8"/>
    <mergeCell ref="F7:F8"/>
    <mergeCell ref="G7:I7"/>
    <mergeCell ref="J7:L7"/>
    <mergeCell ref="M7:O7"/>
    <mergeCell ref="P7:P8"/>
    <mergeCell ref="Q7:Q8"/>
  </mergeCells>
  <pageMargins left="0" right="0" top="0" bottom="0" header="0.31496062992125984" footer="0.19685039370078741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Normal="100" workbookViewId="0">
      <selection activeCell="A5" sqref="A5:R5"/>
    </sheetView>
  </sheetViews>
  <sheetFormatPr defaultRowHeight="15" x14ac:dyDescent="0.2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2.5703125" customWidth="1"/>
    <col min="10" max="10" width="5.28515625" customWidth="1"/>
    <col min="11" max="11" width="6.85546875" customWidth="1"/>
    <col min="12" max="12" width="2.42578125" customWidth="1"/>
    <col min="13" max="13" width="4.85546875" customWidth="1"/>
    <col min="14" max="14" width="6.7109375" customWidth="1"/>
    <col min="15" max="16" width="2.42578125" customWidth="1"/>
    <col min="17" max="17" width="6" customWidth="1"/>
    <col min="18" max="18" width="7.28515625" customWidth="1"/>
  </cols>
  <sheetData>
    <row r="1" spans="1:18" ht="18" x14ac:dyDescent="0.25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 customHeight="1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x14ac:dyDescent="0.25">
      <c r="A3" s="90" t="s">
        <v>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5.75" x14ac:dyDescent="0.25">
      <c r="A4" s="91" t="s">
        <v>28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x14ac:dyDescent="0.25">
      <c r="A5" s="92" t="s">
        <v>86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18" ht="15.75" x14ac:dyDescent="0.25">
      <c r="A6" s="3" t="s">
        <v>1</v>
      </c>
      <c r="B6" s="3"/>
      <c r="C6" s="1"/>
      <c r="D6" s="1"/>
      <c r="E6" s="2"/>
      <c r="M6" s="13"/>
      <c r="Q6" s="86">
        <v>43849</v>
      </c>
      <c r="R6" s="87"/>
    </row>
    <row r="7" spans="1:18" ht="15" customHeight="1" x14ac:dyDescent="0.25">
      <c r="A7" s="76" t="s">
        <v>6</v>
      </c>
      <c r="B7" s="78" t="s">
        <v>16</v>
      </c>
      <c r="C7" s="76" t="s">
        <v>2</v>
      </c>
      <c r="D7" s="78" t="s">
        <v>17</v>
      </c>
      <c r="E7" s="78" t="s">
        <v>3</v>
      </c>
      <c r="F7" s="78" t="s">
        <v>4</v>
      </c>
      <c r="G7" s="81" t="s">
        <v>7</v>
      </c>
      <c r="H7" s="82"/>
      <c r="I7" s="83"/>
      <c r="J7" s="81" t="s">
        <v>8</v>
      </c>
      <c r="K7" s="82"/>
      <c r="L7" s="83"/>
      <c r="M7" s="81" t="s">
        <v>9</v>
      </c>
      <c r="N7" s="82"/>
      <c r="O7" s="83"/>
      <c r="P7" s="84" t="s">
        <v>19</v>
      </c>
      <c r="Q7" s="76" t="s">
        <v>10</v>
      </c>
      <c r="R7" s="74" t="s">
        <v>11</v>
      </c>
    </row>
    <row r="8" spans="1:18" ht="30.75" customHeight="1" x14ac:dyDescent="0.25">
      <c r="A8" s="77"/>
      <c r="B8" s="79"/>
      <c r="C8" s="77"/>
      <c r="D8" s="80"/>
      <c r="E8" s="79"/>
      <c r="F8" s="80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85"/>
      <c r="Q8" s="77"/>
      <c r="R8" s="75"/>
    </row>
    <row r="9" spans="1:18" ht="24.75" customHeight="1" x14ac:dyDescent="0.25">
      <c r="A9" s="50">
        <f t="shared" ref="A9:A14" si="0">RANK(R9,R$9:R$14,0)</f>
        <v>1</v>
      </c>
      <c r="B9" s="37" t="s">
        <v>26</v>
      </c>
      <c r="C9" s="39" t="s">
        <v>20</v>
      </c>
      <c r="D9" s="38" t="s">
        <v>36</v>
      </c>
      <c r="E9" s="40" t="s">
        <v>18</v>
      </c>
      <c r="F9" s="40" t="s">
        <v>24</v>
      </c>
      <c r="G9" s="14">
        <v>128</v>
      </c>
      <c r="H9" s="11">
        <f t="shared" ref="H9:H14" si="1">G9/1.9</f>
        <v>67.368421052631575</v>
      </c>
      <c r="I9" s="4">
        <f t="shared" ref="I9:I14" si="2">RANK(H9,H$9:H$14,0)</f>
        <v>1</v>
      </c>
      <c r="J9" s="10">
        <v>124.5</v>
      </c>
      <c r="K9" s="11">
        <f t="shared" ref="K9:K14" si="3">J9/1.9</f>
        <v>65.526315789473685</v>
      </c>
      <c r="L9" s="4">
        <f t="shared" ref="L9:L14" si="4">RANK(K9,K$9:K$14,0)</f>
        <v>2</v>
      </c>
      <c r="M9" s="10">
        <v>130</v>
      </c>
      <c r="N9" s="11">
        <f t="shared" ref="N9:N14" si="5">M9/1.9</f>
        <v>68.421052631578945</v>
      </c>
      <c r="O9" s="4">
        <f t="shared" ref="O9:O14" si="6">RANK(N9,N$9:N$14,0)</f>
        <v>1</v>
      </c>
      <c r="P9" s="4"/>
      <c r="Q9" s="10">
        <f t="shared" ref="Q9:Q14" si="7">G9+J9+M9</f>
        <v>382.5</v>
      </c>
      <c r="R9" s="9">
        <f t="shared" ref="R9:R14" si="8">(H9+K9+N9)/3</f>
        <v>67.10526315789474</v>
      </c>
    </row>
    <row r="10" spans="1:18" ht="24.75" customHeight="1" x14ac:dyDescent="0.25">
      <c r="A10" s="50">
        <f t="shared" si="0"/>
        <v>2</v>
      </c>
      <c r="B10" s="37" t="s">
        <v>32</v>
      </c>
      <c r="C10" s="39" t="s">
        <v>20</v>
      </c>
      <c r="D10" s="38" t="s">
        <v>36</v>
      </c>
      <c r="E10" s="40" t="s">
        <v>18</v>
      </c>
      <c r="F10" s="40" t="s">
        <v>24</v>
      </c>
      <c r="G10" s="14">
        <v>128</v>
      </c>
      <c r="H10" s="11">
        <f t="shared" si="1"/>
        <v>67.368421052631575</v>
      </c>
      <c r="I10" s="4">
        <f t="shared" si="2"/>
        <v>1</v>
      </c>
      <c r="J10" s="10">
        <v>125.5</v>
      </c>
      <c r="K10" s="11">
        <f t="shared" si="3"/>
        <v>66.05263157894737</v>
      </c>
      <c r="L10" s="4">
        <f t="shared" si="4"/>
        <v>1</v>
      </c>
      <c r="M10" s="10">
        <v>128.5</v>
      </c>
      <c r="N10" s="11">
        <f t="shared" si="5"/>
        <v>67.631578947368425</v>
      </c>
      <c r="O10" s="4">
        <f t="shared" si="6"/>
        <v>3</v>
      </c>
      <c r="P10" s="4"/>
      <c r="Q10" s="10">
        <f t="shared" si="7"/>
        <v>382</v>
      </c>
      <c r="R10" s="9">
        <f t="shared" si="8"/>
        <v>67.017543859649138</v>
      </c>
    </row>
    <row r="11" spans="1:18" ht="24.75" customHeight="1" x14ac:dyDescent="0.25">
      <c r="A11" s="50">
        <f t="shared" si="0"/>
        <v>3</v>
      </c>
      <c r="B11" s="37" t="s">
        <v>53</v>
      </c>
      <c r="C11" s="39" t="s">
        <v>20</v>
      </c>
      <c r="D11" s="38" t="s">
        <v>73</v>
      </c>
      <c r="E11" s="40" t="s">
        <v>18</v>
      </c>
      <c r="F11" s="40" t="s">
        <v>24</v>
      </c>
      <c r="G11" s="14">
        <v>122</v>
      </c>
      <c r="H11" s="11">
        <f t="shared" si="1"/>
        <v>64.21052631578948</v>
      </c>
      <c r="I11" s="4">
        <f t="shared" si="2"/>
        <v>3</v>
      </c>
      <c r="J11" s="10">
        <v>123</v>
      </c>
      <c r="K11" s="11">
        <f t="shared" si="3"/>
        <v>64.736842105263165</v>
      </c>
      <c r="L11" s="4">
        <f t="shared" si="4"/>
        <v>4</v>
      </c>
      <c r="M11" s="10">
        <v>130</v>
      </c>
      <c r="N11" s="11">
        <f t="shared" si="5"/>
        <v>68.421052631578945</v>
      </c>
      <c r="O11" s="4">
        <f t="shared" si="6"/>
        <v>1</v>
      </c>
      <c r="P11" s="4"/>
      <c r="Q11" s="10">
        <f t="shared" si="7"/>
        <v>375</v>
      </c>
      <c r="R11" s="9">
        <f t="shared" si="8"/>
        <v>65.789473684210535</v>
      </c>
    </row>
    <row r="12" spans="1:18" ht="24.75" customHeight="1" x14ac:dyDescent="0.25">
      <c r="A12" s="50">
        <f t="shared" si="0"/>
        <v>4</v>
      </c>
      <c r="B12" s="37" t="s">
        <v>25</v>
      </c>
      <c r="C12" s="39" t="s">
        <v>20</v>
      </c>
      <c r="D12" s="38" t="s">
        <v>73</v>
      </c>
      <c r="E12" s="40" t="s">
        <v>18</v>
      </c>
      <c r="F12" s="40" t="s">
        <v>24</v>
      </c>
      <c r="G12" s="14">
        <v>120.5</v>
      </c>
      <c r="H12" s="11">
        <f t="shared" si="1"/>
        <v>63.421052631578952</v>
      </c>
      <c r="I12" s="4">
        <f t="shared" si="2"/>
        <v>5</v>
      </c>
      <c r="J12" s="10">
        <v>123.5</v>
      </c>
      <c r="K12" s="11">
        <f t="shared" si="3"/>
        <v>65</v>
      </c>
      <c r="L12" s="4">
        <f t="shared" si="4"/>
        <v>3</v>
      </c>
      <c r="M12" s="10">
        <v>123.5</v>
      </c>
      <c r="N12" s="11">
        <f t="shared" si="5"/>
        <v>65</v>
      </c>
      <c r="O12" s="4">
        <f t="shared" si="6"/>
        <v>5</v>
      </c>
      <c r="P12" s="4"/>
      <c r="Q12" s="10">
        <f t="shared" si="7"/>
        <v>367.5</v>
      </c>
      <c r="R12" s="9">
        <f t="shared" si="8"/>
        <v>64.473684210526315</v>
      </c>
    </row>
    <row r="13" spans="1:18" ht="24.75" customHeight="1" x14ac:dyDescent="0.25">
      <c r="A13" s="50">
        <f t="shared" si="0"/>
        <v>5</v>
      </c>
      <c r="B13" s="37" t="s">
        <v>51</v>
      </c>
      <c r="C13" s="39" t="s">
        <v>20</v>
      </c>
      <c r="D13" s="38" t="s">
        <v>71</v>
      </c>
      <c r="E13" s="40" t="s">
        <v>18</v>
      </c>
      <c r="F13" s="40" t="s">
        <v>24</v>
      </c>
      <c r="G13" s="14">
        <v>122</v>
      </c>
      <c r="H13" s="11">
        <f t="shared" si="1"/>
        <v>64.21052631578948</v>
      </c>
      <c r="I13" s="4">
        <f t="shared" si="2"/>
        <v>3</v>
      </c>
      <c r="J13" s="10">
        <v>118.5</v>
      </c>
      <c r="K13" s="11">
        <f t="shared" si="3"/>
        <v>62.368421052631582</v>
      </c>
      <c r="L13" s="4">
        <f t="shared" si="4"/>
        <v>6</v>
      </c>
      <c r="M13" s="10">
        <v>126.5</v>
      </c>
      <c r="N13" s="11">
        <f t="shared" si="5"/>
        <v>66.578947368421055</v>
      </c>
      <c r="O13" s="4">
        <f t="shared" si="6"/>
        <v>4</v>
      </c>
      <c r="P13" s="4"/>
      <c r="Q13" s="10">
        <f t="shared" si="7"/>
        <v>367</v>
      </c>
      <c r="R13" s="9">
        <f t="shared" si="8"/>
        <v>64.385964912280713</v>
      </c>
    </row>
    <row r="14" spans="1:18" ht="24.75" customHeight="1" x14ac:dyDescent="0.25">
      <c r="A14" s="50">
        <f t="shared" si="0"/>
        <v>6</v>
      </c>
      <c r="B14" s="37" t="s">
        <v>72</v>
      </c>
      <c r="C14" s="39" t="s">
        <v>20</v>
      </c>
      <c r="D14" s="16" t="s">
        <v>38</v>
      </c>
      <c r="E14" s="40" t="s">
        <v>18</v>
      </c>
      <c r="F14" s="40" t="s">
        <v>24</v>
      </c>
      <c r="G14" s="14">
        <v>120.5</v>
      </c>
      <c r="H14" s="11">
        <f t="shared" si="1"/>
        <v>63.421052631578952</v>
      </c>
      <c r="I14" s="4">
        <f t="shared" si="2"/>
        <v>5</v>
      </c>
      <c r="J14" s="10">
        <v>120</v>
      </c>
      <c r="K14" s="11">
        <f t="shared" si="3"/>
        <v>63.15789473684211</v>
      </c>
      <c r="L14" s="4">
        <f t="shared" si="4"/>
        <v>5</v>
      </c>
      <c r="M14" s="10">
        <v>121</v>
      </c>
      <c r="N14" s="11">
        <f t="shared" si="5"/>
        <v>63.684210526315795</v>
      </c>
      <c r="O14" s="4">
        <f t="shared" si="6"/>
        <v>6</v>
      </c>
      <c r="P14" s="4"/>
      <c r="Q14" s="10">
        <f t="shared" si="7"/>
        <v>361.5</v>
      </c>
      <c r="R14" s="9">
        <f t="shared" si="8"/>
        <v>63.421052631578959</v>
      </c>
    </row>
    <row r="15" spans="1:18" ht="24.75" customHeight="1" x14ac:dyDescent="0.25">
      <c r="A15" s="72" t="s">
        <v>41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24.75" customHeight="1" x14ac:dyDescent="0.25">
      <c r="A16" s="50">
        <f>RANK(R16,R$16:R$17,0)</f>
        <v>1</v>
      </c>
      <c r="B16" s="37" t="s">
        <v>29</v>
      </c>
      <c r="C16" s="39" t="s">
        <v>20</v>
      </c>
      <c r="D16" s="38" t="s">
        <v>73</v>
      </c>
      <c r="E16" s="40" t="s">
        <v>18</v>
      </c>
      <c r="F16" s="40" t="s">
        <v>24</v>
      </c>
      <c r="G16" s="14">
        <v>180.5</v>
      </c>
      <c r="H16" s="11">
        <f>G16/2.7</f>
        <v>66.851851851851848</v>
      </c>
      <c r="I16" s="4">
        <f>RANK(H16,H$16:H$17,0)</f>
        <v>1</v>
      </c>
      <c r="J16" s="10">
        <v>184</v>
      </c>
      <c r="K16" s="11">
        <f>J16/2.7</f>
        <v>68.148148148148138</v>
      </c>
      <c r="L16" s="4">
        <f>RANK(K16,K$16:K$17,0)</f>
        <v>1</v>
      </c>
      <c r="M16" s="10">
        <v>183</v>
      </c>
      <c r="N16" s="11">
        <f>M16/2.7</f>
        <v>67.777777777777771</v>
      </c>
      <c r="O16" s="4">
        <f>RANK(N16,N$16:N$17,0)</f>
        <v>1</v>
      </c>
      <c r="P16" s="4"/>
      <c r="Q16" s="10">
        <f>G16+J16+M16</f>
        <v>547.5</v>
      </c>
      <c r="R16" s="9">
        <f>(H16+K16+N16)/3</f>
        <v>67.592592592592595</v>
      </c>
    </row>
    <row r="17" spans="1:18" ht="24.75" customHeight="1" x14ac:dyDescent="0.25">
      <c r="A17" s="50">
        <f>RANK(R17,R$16:R$17,0)</f>
        <v>2</v>
      </c>
      <c r="B17" s="37" t="s">
        <v>27</v>
      </c>
      <c r="C17" s="39" t="s">
        <v>20</v>
      </c>
      <c r="D17" s="38" t="s">
        <v>52</v>
      </c>
      <c r="E17" s="40" t="s">
        <v>22</v>
      </c>
      <c r="F17" s="40" t="s">
        <v>23</v>
      </c>
      <c r="G17" s="14">
        <v>166.5</v>
      </c>
      <c r="H17" s="11">
        <f>G17/2.7</f>
        <v>61.666666666666664</v>
      </c>
      <c r="I17" s="4">
        <f>RANK(H17,H$16:H$17,0)</f>
        <v>2</v>
      </c>
      <c r="J17" s="10">
        <v>168.5</v>
      </c>
      <c r="K17" s="11">
        <f>J17/2.7</f>
        <v>62.407407407407405</v>
      </c>
      <c r="L17" s="4">
        <f>RANK(K17,K$16:K$17,0)</f>
        <v>2</v>
      </c>
      <c r="M17" s="10">
        <v>163</v>
      </c>
      <c r="N17" s="11">
        <f>M17/2.7</f>
        <v>60.370370370370367</v>
      </c>
      <c r="O17" s="4">
        <f>RANK(N17,N$16:N$17,0)</f>
        <v>2</v>
      </c>
      <c r="P17" s="4"/>
      <c r="Q17" s="10">
        <f>G17+J17+M17</f>
        <v>498</v>
      </c>
      <c r="R17" s="9">
        <f>(H17+K17+N17)/3</f>
        <v>61.481481481481488</v>
      </c>
    </row>
    <row r="18" spans="1:18" ht="24.75" customHeight="1" x14ac:dyDescent="0.25">
      <c r="A18" s="19"/>
      <c r="B18" s="20"/>
      <c r="C18" s="21"/>
      <c r="D18" s="22"/>
      <c r="E18" s="23"/>
      <c r="F18" s="23"/>
      <c r="G18" s="24"/>
      <c r="H18" s="25"/>
      <c r="I18" s="26"/>
      <c r="J18" s="27"/>
      <c r="K18" s="25"/>
      <c r="L18" s="26"/>
      <c r="M18" s="27"/>
      <c r="N18" s="25"/>
      <c r="O18" s="26"/>
      <c r="P18" s="26"/>
      <c r="Q18" s="27"/>
      <c r="R18" s="28"/>
    </row>
    <row r="19" spans="1:18" s="17" customFormat="1" ht="21.75" customHeight="1" x14ac:dyDescent="0.25">
      <c r="B19" s="73" t="s">
        <v>14</v>
      </c>
      <c r="C19" s="73"/>
      <c r="D19" s="73"/>
      <c r="N19" s="18" t="s">
        <v>78</v>
      </c>
      <c r="O19" s="18"/>
      <c r="P19" s="18"/>
    </row>
    <row r="20" spans="1:18" s="17" customFormat="1" ht="21.75" customHeight="1" x14ac:dyDescent="0.25">
      <c r="B20" s="73" t="s">
        <v>15</v>
      </c>
      <c r="C20" s="73"/>
      <c r="D20" s="73"/>
      <c r="N20" s="18" t="s">
        <v>21</v>
      </c>
      <c r="O20" s="18"/>
      <c r="P20" s="18"/>
    </row>
  </sheetData>
  <sortState ref="A9:R14">
    <sortCondition ref="A9"/>
  </sortState>
  <mergeCells count="21">
    <mergeCell ref="A15:R15"/>
    <mergeCell ref="B19:D19"/>
    <mergeCell ref="B20:D20"/>
    <mergeCell ref="G7:I7"/>
    <mergeCell ref="J7:L7"/>
    <mergeCell ref="M7:O7"/>
    <mergeCell ref="P7:P8"/>
    <mergeCell ref="Q7:Q8"/>
    <mergeCell ref="R7:R8"/>
    <mergeCell ref="A7:A8"/>
    <mergeCell ref="B7:B8"/>
    <mergeCell ref="C7:C8"/>
    <mergeCell ref="D7:D8"/>
    <mergeCell ref="E7:E8"/>
    <mergeCell ref="F7:F8"/>
    <mergeCell ref="Q6:R6"/>
    <mergeCell ref="A1:R1"/>
    <mergeCell ref="A2:R2"/>
    <mergeCell ref="A3:R3"/>
    <mergeCell ref="A4:R4"/>
    <mergeCell ref="A5:R5"/>
  </mergeCells>
  <pageMargins left="0" right="0" top="0" bottom="0" header="0.31496062992125984" footer="0.19685039370078741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workbookViewId="0">
      <selection activeCell="D26" sqref="D26"/>
    </sheetView>
  </sheetViews>
  <sheetFormatPr defaultRowHeight="15" x14ac:dyDescent="0.25"/>
  <cols>
    <col min="1" max="1" width="3" customWidth="1"/>
    <col min="2" max="2" width="17.7109375" customWidth="1"/>
    <col min="3" max="3" width="4.85546875" customWidth="1"/>
    <col min="4" max="4" width="36.28515625" customWidth="1"/>
    <col min="5" max="5" width="16.5703125" customWidth="1"/>
    <col min="6" max="6" width="22.28515625" customWidth="1"/>
    <col min="7" max="7" width="5.42578125" customWidth="1"/>
    <col min="8" max="8" width="6.42578125" customWidth="1"/>
    <col min="9" max="9" width="7.140625" customWidth="1"/>
    <col min="10" max="11" width="6.42578125" customWidth="1"/>
    <col min="12" max="12" width="2.5703125" customWidth="1"/>
    <col min="13" max="13" width="5.28515625" customWidth="1"/>
    <col min="14" max="14" width="6.85546875" customWidth="1"/>
    <col min="15" max="15" width="6.42578125" customWidth="1"/>
    <col min="16" max="16" width="7.140625" customWidth="1"/>
    <col min="17" max="17" width="6.42578125" customWidth="1"/>
    <col min="18" max="18" width="2.42578125" customWidth="1"/>
    <col min="19" max="19" width="4.85546875" customWidth="1"/>
    <col min="20" max="20" width="6.7109375" customWidth="1"/>
    <col min="21" max="21" width="5.42578125" customWidth="1"/>
    <col min="22" max="22" width="8.140625" customWidth="1"/>
    <col min="23" max="23" width="6.42578125" customWidth="1"/>
    <col min="24" max="25" width="2.42578125" customWidth="1"/>
    <col min="26" max="27" width="6" customWidth="1"/>
    <col min="28" max="28" width="7.28515625" customWidth="1"/>
    <col min="29" max="29" width="4.85546875" customWidth="1"/>
  </cols>
  <sheetData>
    <row r="1" spans="1:28" ht="36" customHeight="1" x14ac:dyDescent="0.25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5" customHeight="1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x14ac:dyDescent="0.25">
      <c r="A3" s="90" t="s">
        <v>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ht="15.75" x14ac:dyDescent="0.25">
      <c r="A4" s="102" t="s">
        <v>50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8" x14ac:dyDescent="0.25">
      <c r="A5" s="92" t="s">
        <v>88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8" ht="15.75" x14ac:dyDescent="0.25">
      <c r="A6" s="3" t="s">
        <v>1</v>
      </c>
      <c r="B6" s="3"/>
      <c r="C6" s="1"/>
      <c r="D6" s="1"/>
      <c r="E6" s="2"/>
      <c r="S6" s="13"/>
      <c r="Z6" s="86">
        <v>43849</v>
      </c>
      <c r="AA6" s="86"/>
      <c r="AB6" s="87"/>
    </row>
    <row r="7" spans="1:28" ht="15" customHeight="1" x14ac:dyDescent="0.25">
      <c r="A7" s="76" t="s">
        <v>6</v>
      </c>
      <c r="B7" s="78" t="s">
        <v>16</v>
      </c>
      <c r="C7" s="76" t="s">
        <v>2</v>
      </c>
      <c r="D7" s="78" t="s">
        <v>17</v>
      </c>
      <c r="E7" s="78" t="s">
        <v>3</v>
      </c>
      <c r="F7" s="78" t="s">
        <v>4</v>
      </c>
      <c r="G7" s="98" t="s">
        <v>7</v>
      </c>
      <c r="H7" s="99"/>
      <c r="I7" s="99"/>
      <c r="J7" s="99"/>
      <c r="K7" s="99"/>
      <c r="L7" s="100"/>
      <c r="M7" s="98" t="s">
        <v>8</v>
      </c>
      <c r="N7" s="99"/>
      <c r="O7" s="99"/>
      <c r="P7" s="99"/>
      <c r="Q7" s="99"/>
      <c r="R7" s="100"/>
      <c r="S7" s="98" t="s">
        <v>9</v>
      </c>
      <c r="T7" s="99"/>
      <c r="U7" s="99"/>
      <c r="V7" s="99"/>
      <c r="W7" s="99"/>
      <c r="X7" s="100"/>
      <c r="Y7" s="84" t="s">
        <v>19</v>
      </c>
      <c r="Z7" s="76" t="s">
        <v>82</v>
      </c>
      <c r="AA7" s="76" t="s">
        <v>84</v>
      </c>
      <c r="AB7" s="74" t="s">
        <v>11</v>
      </c>
    </row>
    <row r="8" spans="1:28" ht="15" customHeight="1" x14ac:dyDescent="0.25">
      <c r="A8" s="77"/>
      <c r="B8" s="80"/>
      <c r="C8" s="77"/>
      <c r="D8" s="80"/>
      <c r="E8" s="80"/>
      <c r="F8" s="97"/>
      <c r="G8" s="93" t="s">
        <v>81</v>
      </c>
      <c r="H8" s="93"/>
      <c r="I8" s="93" t="s">
        <v>83</v>
      </c>
      <c r="J8" s="93"/>
      <c r="K8" s="93"/>
      <c r="L8" s="93"/>
      <c r="M8" s="93" t="s">
        <v>81</v>
      </c>
      <c r="N8" s="93"/>
      <c r="O8" s="93" t="s">
        <v>83</v>
      </c>
      <c r="P8" s="93"/>
      <c r="Q8" s="93"/>
      <c r="R8" s="93"/>
      <c r="S8" s="93" t="s">
        <v>81</v>
      </c>
      <c r="T8" s="93"/>
      <c r="U8" s="94" t="s">
        <v>83</v>
      </c>
      <c r="V8" s="95"/>
      <c r="W8" s="57"/>
      <c r="X8" s="57"/>
      <c r="Y8" s="101"/>
      <c r="Z8" s="77"/>
      <c r="AA8" s="77"/>
      <c r="AB8" s="75"/>
    </row>
    <row r="9" spans="1:28" ht="30.75" customHeight="1" x14ac:dyDescent="0.25">
      <c r="A9" s="77"/>
      <c r="B9" s="79"/>
      <c r="C9" s="77"/>
      <c r="D9" s="80"/>
      <c r="E9" s="79"/>
      <c r="F9" s="80"/>
      <c r="G9" s="54" t="s">
        <v>12</v>
      </c>
      <c r="H9" s="55" t="s">
        <v>13</v>
      </c>
      <c r="I9" s="54" t="s">
        <v>12</v>
      </c>
      <c r="J9" s="55" t="s">
        <v>13</v>
      </c>
      <c r="K9" s="55" t="s">
        <v>11</v>
      </c>
      <c r="L9" s="56" t="s">
        <v>6</v>
      </c>
      <c r="M9" s="54" t="s">
        <v>12</v>
      </c>
      <c r="N9" s="55" t="s">
        <v>13</v>
      </c>
      <c r="O9" s="54" t="s">
        <v>12</v>
      </c>
      <c r="P9" s="55" t="s">
        <v>13</v>
      </c>
      <c r="Q9" s="55" t="s">
        <v>11</v>
      </c>
      <c r="R9" s="56" t="s">
        <v>6</v>
      </c>
      <c r="S9" s="54" t="s">
        <v>12</v>
      </c>
      <c r="T9" s="55" t="s">
        <v>13</v>
      </c>
      <c r="U9" s="54" t="s">
        <v>12</v>
      </c>
      <c r="V9" s="55" t="s">
        <v>13</v>
      </c>
      <c r="W9" s="55" t="s">
        <v>11</v>
      </c>
      <c r="X9" s="56" t="s">
        <v>6</v>
      </c>
      <c r="Y9" s="85"/>
      <c r="Z9" s="77"/>
      <c r="AA9" s="77"/>
      <c r="AB9" s="75"/>
    </row>
    <row r="10" spans="1:28" ht="24.75" customHeight="1" x14ac:dyDescent="0.25">
      <c r="A10" s="50">
        <f>RANK(AB10,AB$10:AB$11,0)</f>
        <v>1</v>
      </c>
      <c r="B10" s="15" t="s">
        <v>77</v>
      </c>
      <c r="C10" s="5">
        <v>2</v>
      </c>
      <c r="D10" s="16" t="s">
        <v>76</v>
      </c>
      <c r="E10" s="12" t="s">
        <v>18</v>
      </c>
      <c r="F10" s="12" t="s">
        <v>24</v>
      </c>
      <c r="G10" s="14">
        <v>203</v>
      </c>
      <c r="H10" s="42">
        <f>G10/3</f>
        <v>67.666666666666671</v>
      </c>
      <c r="I10" s="14">
        <v>28</v>
      </c>
      <c r="J10" s="42">
        <f>I10/0.4</f>
        <v>70</v>
      </c>
      <c r="K10" s="42">
        <f>(H10+J10)/2</f>
        <v>68.833333333333343</v>
      </c>
      <c r="L10" s="4">
        <f>RANK(K10,K$10:K$11,0)</f>
        <v>1</v>
      </c>
      <c r="M10" s="14">
        <v>201</v>
      </c>
      <c r="N10" s="42">
        <f>M10/3</f>
        <v>67</v>
      </c>
      <c r="O10" s="14">
        <v>28</v>
      </c>
      <c r="P10" s="42">
        <f>O10/0.4</f>
        <v>70</v>
      </c>
      <c r="Q10" s="42">
        <f>(N10+P10)/2</f>
        <v>68.5</v>
      </c>
      <c r="R10" s="4">
        <f>RANK(Q10,Q$10:Q$11,0)</f>
        <v>1</v>
      </c>
      <c r="S10" s="14">
        <v>203.5</v>
      </c>
      <c r="T10" s="42">
        <f>S10/3</f>
        <v>67.833333333333329</v>
      </c>
      <c r="U10" s="14">
        <v>28</v>
      </c>
      <c r="V10" s="42">
        <f>U10/0.4</f>
        <v>70</v>
      </c>
      <c r="W10" s="42">
        <f>(T10+V10)/2</f>
        <v>68.916666666666657</v>
      </c>
      <c r="X10" s="4">
        <f>RANK(W10,W$10:W$11,0)</f>
        <v>1</v>
      </c>
      <c r="Y10" s="4"/>
      <c r="Z10" s="53">
        <f>(H10+N10+T10)/3</f>
        <v>67.5</v>
      </c>
      <c r="AA10" s="53">
        <f>(J10+P10+V10)/3</f>
        <v>70</v>
      </c>
      <c r="AB10" s="9">
        <f>(K10+Q10+W10)/3</f>
        <v>68.75</v>
      </c>
    </row>
    <row r="11" spans="1:28" ht="24.75" customHeight="1" x14ac:dyDescent="0.25">
      <c r="A11" s="50">
        <f>RANK(AB11,AB$10:AB$11,0)</f>
        <v>2</v>
      </c>
      <c r="B11" s="15" t="s">
        <v>31</v>
      </c>
      <c r="C11" s="5">
        <v>3</v>
      </c>
      <c r="D11" s="16" t="s">
        <v>54</v>
      </c>
      <c r="E11" s="12" t="s">
        <v>18</v>
      </c>
      <c r="F11" s="12" t="s">
        <v>24</v>
      </c>
      <c r="G11" s="14">
        <v>196.5</v>
      </c>
      <c r="H11" s="42">
        <f>G11/3</f>
        <v>65.5</v>
      </c>
      <c r="I11" s="14">
        <v>27</v>
      </c>
      <c r="J11" s="42">
        <f>I11/0.4</f>
        <v>67.5</v>
      </c>
      <c r="K11" s="42">
        <f>(H11+J11)/2-1.5</f>
        <v>65</v>
      </c>
      <c r="L11" s="4">
        <f>RANK(K11,K$10:K$11,0)</f>
        <v>2</v>
      </c>
      <c r="M11" s="14">
        <v>199.5</v>
      </c>
      <c r="N11" s="42">
        <f>M11/3</f>
        <v>66.5</v>
      </c>
      <c r="O11" s="14">
        <v>26.5</v>
      </c>
      <c r="P11" s="42">
        <f>O11/0.4</f>
        <v>66.25</v>
      </c>
      <c r="Q11" s="42">
        <f>(N11+P11)/2-1.5</f>
        <v>64.875</v>
      </c>
      <c r="R11" s="4">
        <f>RANK(Q11,Q$10:Q$11,0)</f>
        <v>2</v>
      </c>
      <c r="S11" s="14">
        <v>203</v>
      </c>
      <c r="T11" s="42">
        <f>S11/3</f>
        <v>67.666666666666671</v>
      </c>
      <c r="U11" s="14">
        <v>27.5</v>
      </c>
      <c r="V11" s="42">
        <f>U11/0.4</f>
        <v>68.75</v>
      </c>
      <c r="W11" s="42">
        <f>(T11+V11)/2-1.5</f>
        <v>66.708333333333343</v>
      </c>
      <c r="X11" s="4">
        <f>RANK(W11,W$10:W$11,0)</f>
        <v>2</v>
      </c>
      <c r="Y11" s="4">
        <v>2</v>
      </c>
      <c r="Z11" s="53">
        <f>(H11+N11+T11)/3</f>
        <v>66.555555555555557</v>
      </c>
      <c r="AA11" s="53">
        <f>(J11+P11+V11)/3</f>
        <v>67.5</v>
      </c>
      <c r="AB11" s="9">
        <f>(K11+Q11+W11)/3</f>
        <v>65.527777777777786</v>
      </c>
    </row>
    <row r="12" spans="1:28" ht="23.25" customHeight="1" x14ac:dyDescent="0.25">
      <c r="A12" s="103"/>
      <c r="B12" s="20"/>
      <c r="C12" s="21"/>
      <c r="D12" s="22"/>
      <c r="E12" s="23"/>
      <c r="F12" s="23"/>
      <c r="G12" s="24"/>
      <c r="H12" s="104"/>
      <c r="I12" s="24"/>
      <c r="J12" s="104"/>
      <c r="K12" s="104"/>
      <c r="L12" s="26"/>
      <c r="M12" s="24"/>
      <c r="N12" s="104"/>
      <c r="O12" s="24"/>
      <c r="P12" s="104"/>
      <c r="Q12" s="104"/>
      <c r="R12" s="26"/>
      <c r="S12" s="24"/>
      <c r="T12" s="104"/>
      <c r="U12" s="24"/>
      <c r="V12" s="104"/>
      <c r="W12" s="104"/>
      <c r="X12" s="26"/>
      <c r="Y12" s="26"/>
      <c r="Z12" s="105"/>
      <c r="AA12" s="105"/>
      <c r="AB12" s="28"/>
    </row>
    <row r="13" spans="1:28" s="61" customFormat="1" ht="19.5" customHeight="1" x14ac:dyDescent="0.35">
      <c r="A13" s="96" t="s">
        <v>49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spans="1:28" ht="15.75" customHeight="1" x14ac:dyDescent="0.25">
      <c r="A14" s="92" t="s">
        <v>85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ht="15.75" customHeight="1" x14ac:dyDescent="0.25">
      <c r="A15" s="3" t="s">
        <v>1</v>
      </c>
      <c r="B15" s="3"/>
      <c r="C15" s="1"/>
      <c r="D15" s="1"/>
      <c r="E15" s="2"/>
      <c r="S15" s="13"/>
      <c r="Z15" s="86">
        <v>43848</v>
      </c>
      <c r="AA15" s="86"/>
      <c r="AB15" s="87"/>
    </row>
    <row r="16" spans="1:28" ht="15" customHeight="1" x14ac:dyDescent="0.25">
      <c r="A16" s="76" t="s">
        <v>6</v>
      </c>
      <c r="B16" s="78" t="s">
        <v>16</v>
      </c>
      <c r="C16" s="76" t="s">
        <v>2</v>
      </c>
      <c r="D16" s="78" t="s">
        <v>17</v>
      </c>
      <c r="E16" s="78" t="s">
        <v>3</v>
      </c>
      <c r="F16" s="78" t="s">
        <v>4</v>
      </c>
      <c r="G16" s="98" t="s">
        <v>7</v>
      </c>
      <c r="H16" s="99"/>
      <c r="I16" s="99"/>
      <c r="J16" s="99"/>
      <c r="K16" s="99"/>
      <c r="L16" s="100"/>
      <c r="M16" s="98" t="s">
        <v>8</v>
      </c>
      <c r="N16" s="99"/>
      <c r="O16" s="99"/>
      <c r="P16" s="99"/>
      <c r="Q16" s="99"/>
      <c r="R16" s="100"/>
      <c r="S16" s="98" t="s">
        <v>9</v>
      </c>
      <c r="T16" s="99"/>
      <c r="U16" s="99"/>
      <c r="V16" s="99"/>
      <c r="W16" s="99"/>
      <c r="X16" s="100"/>
      <c r="Y16" s="84" t="s">
        <v>19</v>
      </c>
      <c r="Z16" s="76" t="s">
        <v>82</v>
      </c>
      <c r="AA16" s="76" t="s">
        <v>84</v>
      </c>
      <c r="AB16" s="74" t="s">
        <v>11</v>
      </c>
    </row>
    <row r="17" spans="1:28" ht="15" customHeight="1" x14ac:dyDescent="0.25">
      <c r="A17" s="77"/>
      <c r="B17" s="80"/>
      <c r="C17" s="77"/>
      <c r="D17" s="80"/>
      <c r="E17" s="80"/>
      <c r="F17" s="97"/>
      <c r="G17" s="93" t="s">
        <v>81</v>
      </c>
      <c r="H17" s="93"/>
      <c r="I17" s="93" t="s">
        <v>83</v>
      </c>
      <c r="J17" s="93"/>
      <c r="K17" s="93"/>
      <c r="L17" s="93"/>
      <c r="M17" s="93" t="s">
        <v>81</v>
      </c>
      <c r="N17" s="93"/>
      <c r="O17" s="93" t="s">
        <v>83</v>
      </c>
      <c r="P17" s="93"/>
      <c r="Q17" s="93"/>
      <c r="R17" s="93"/>
      <c r="S17" s="93" t="s">
        <v>81</v>
      </c>
      <c r="T17" s="93"/>
      <c r="U17" s="94" t="s">
        <v>83</v>
      </c>
      <c r="V17" s="95"/>
      <c r="W17" s="94"/>
      <c r="X17" s="95"/>
      <c r="Y17" s="101"/>
      <c r="Z17" s="77"/>
      <c r="AA17" s="77"/>
      <c r="AB17" s="75"/>
    </row>
    <row r="18" spans="1:28" ht="30.75" customHeight="1" x14ac:dyDescent="0.25">
      <c r="A18" s="77"/>
      <c r="B18" s="79"/>
      <c r="C18" s="77"/>
      <c r="D18" s="80"/>
      <c r="E18" s="79"/>
      <c r="F18" s="80"/>
      <c r="G18" s="54" t="s">
        <v>12</v>
      </c>
      <c r="H18" s="55" t="s">
        <v>13</v>
      </c>
      <c r="I18" s="54" t="s">
        <v>12</v>
      </c>
      <c r="J18" s="55" t="s">
        <v>13</v>
      </c>
      <c r="K18" s="55" t="s">
        <v>11</v>
      </c>
      <c r="L18" s="56" t="s">
        <v>6</v>
      </c>
      <c r="M18" s="54" t="s">
        <v>12</v>
      </c>
      <c r="N18" s="55" t="s">
        <v>13</v>
      </c>
      <c r="O18" s="54" t="s">
        <v>12</v>
      </c>
      <c r="P18" s="55" t="s">
        <v>13</v>
      </c>
      <c r="Q18" s="55" t="s">
        <v>11</v>
      </c>
      <c r="R18" s="56" t="s">
        <v>6</v>
      </c>
      <c r="S18" s="54" t="s">
        <v>12</v>
      </c>
      <c r="T18" s="55" t="s">
        <v>13</v>
      </c>
      <c r="U18" s="54" t="s">
        <v>12</v>
      </c>
      <c r="V18" s="55" t="s">
        <v>13</v>
      </c>
      <c r="W18" s="55" t="s">
        <v>11</v>
      </c>
      <c r="X18" s="56" t="s">
        <v>6</v>
      </c>
      <c r="Y18" s="85"/>
      <c r="Z18" s="77"/>
      <c r="AA18" s="77"/>
      <c r="AB18" s="75"/>
    </row>
    <row r="19" spans="1:28" ht="24.75" customHeight="1" x14ac:dyDescent="0.25">
      <c r="A19" s="50">
        <f t="shared" ref="A19:A26" si="0">RANK(AB19,AB$19:AB$26,0)</f>
        <v>1</v>
      </c>
      <c r="B19" s="15" t="s">
        <v>77</v>
      </c>
      <c r="C19" s="5">
        <v>2</v>
      </c>
      <c r="D19" s="16" t="s">
        <v>76</v>
      </c>
      <c r="E19" s="12" t="s">
        <v>18</v>
      </c>
      <c r="F19" s="12" t="s">
        <v>24</v>
      </c>
      <c r="G19" s="14">
        <v>152</v>
      </c>
      <c r="H19" s="42">
        <f t="shared" ref="H19:H26" si="1">G19/2.2</f>
        <v>69.090909090909079</v>
      </c>
      <c r="I19" s="14">
        <v>28</v>
      </c>
      <c r="J19" s="42">
        <f t="shared" ref="J19:J26" si="2">I19/0.4</f>
        <v>70</v>
      </c>
      <c r="K19" s="58">
        <f t="shared" ref="K19:K26" si="3">(H19+J19)/2</f>
        <v>69.545454545454533</v>
      </c>
      <c r="L19" s="4">
        <f t="shared" ref="L19:L26" si="4">RANK(K19,K$19:K$26,0)</f>
        <v>1</v>
      </c>
      <c r="M19" s="14">
        <v>145.5</v>
      </c>
      <c r="N19" s="42">
        <f t="shared" ref="N19:N26" si="5">M19/2.2</f>
        <v>66.136363636363626</v>
      </c>
      <c r="O19" s="14">
        <v>26.5</v>
      </c>
      <c r="P19" s="42">
        <f t="shared" ref="P19:P26" si="6">O19/0.4</f>
        <v>66.25</v>
      </c>
      <c r="Q19" s="58">
        <f t="shared" ref="Q19:Q26" si="7">(N19+P19)/2</f>
        <v>66.193181818181813</v>
      </c>
      <c r="R19" s="4">
        <f t="shared" ref="R19:R26" si="8">RANK(Q19,Q$19:Q$26,0)</f>
        <v>2</v>
      </c>
      <c r="S19" s="14">
        <v>148.5</v>
      </c>
      <c r="T19" s="42">
        <f t="shared" ref="T19:T26" si="9">S19/2.2</f>
        <v>67.5</v>
      </c>
      <c r="U19" s="14">
        <v>27.5</v>
      </c>
      <c r="V19" s="42">
        <f t="shared" ref="V19:V26" si="10">U19/0.4</f>
        <v>68.75</v>
      </c>
      <c r="W19" s="58">
        <f t="shared" ref="W19:W26" si="11">(T19+V19)/2</f>
        <v>68.125</v>
      </c>
      <c r="X19" s="4">
        <f t="shared" ref="X19:X26" si="12">RANK(W19,W$19:W$26,0)</f>
        <v>1</v>
      </c>
      <c r="Y19" s="4"/>
      <c r="Z19" s="53">
        <f>(H19+N19+T19)/3</f>
        <v>67.575757575757564</v>
      </c>
      <c r="AA19" s="53">
        <f t="shared" ref="AA19:AB22" si="13">(J19+P19+V19)/3</f>
        <v>68.333333333333329</v>
      </c>
      <c r="AB19" s="59">
        <f t="shared" si="13"/>
        <v>67.954545454545453</v>
      </c>
    </row>
    <row r="20" spans="1:28" ht="24.75" customHeight="1" x14ac:dyDescent="0.25">
      <c r="A20" s="50">
        <f t="shared" si="0"/>
        <v>2</v>
      </c>
      <c r="B20" s="15" t="s">
        <v>31</v>
      </c>
      <c r="C20" s="5">
        <v>3</v>
      </c>
      <c r="D20" s="16" t="s">
        <v>54</v>
      </c>
      <c r="E20" s="12" t="s">
        <v>18</v>
      </c>
      <c r="F20" s="12" t="s">
        <v>24</v>
      </c>
      <c r="G20" s="14">
        <v>150</v>
      </c>
      <c r="H20" s="42">
        <f t="shared" si="1"/>
        <v>68.181818181818173</v>
      </c>
      <c r="I20" s="14">
        <v>28</v>
      </c>
      <c r="J20" s="42">
        <f t="shared" si="2"/>
        <v>70</v>
      </c>
      <c r="K20" s="58">
        <f t="shared" si="3"/>
        <v>69.090909090909093</v>
      </c>
      <c r="L20" s="4">
        <f t="shared" si="4"/>
        <v>2</v>
      </c>
      <c r="M20" s="14">
        <v>145</v>
      </c>
      <c r="N20" s="42">
        <f t="shared" si="5"/>
        <v>65.909090909090907</v>
      </c>
      <c r="O20" s="14">
        <v>27</v>
      </c>
      <c r="P20" s="42">
        <f t="shared" si="6"/>
        <v>67.5</v>
      </c>
      <c r="Q20" s="58">
        <f t="shared" si="7"/>
        <v>66.704545454545453</v>
      </c>
      <c r="R20" s="4">
        <f t="shared" si="8"/>
        <v>1</v>
      </c>
      <c r="S20" s="14">
        <v>144</v>
      </c>
      <c r="T20" s="42">
        <f t="shared" si="9"/>
        <v>65.454545454545453</v>
      </c>
      <c r="U20" s="14">
        <v>26</v>
      </c>
      <c r="V20" s="42">
        <f t="shared" si="10"/>
        <v>65</v>
      </c>
      <c r="W20" s="58">
        <f t="shared" si="11"/>
        <v>65.22727272727272</v>
      </c>
      <c r="X20" s="4">
        <f t="shared" si="12"/>
        <v>2</v>
      </c>
      <c r="Y20" s="4"/>
      <c r="Z20" s="53">
        <f>(H20+N20+T20)/3</f>
        <v>66.515151515151501</v>
      </c>
      <c r="AA20" s="53">
        <f t="shared" si="13"/>
        <v>67.5</v>
      </c>
      <c r="AB20" s="59">
        <f t="shared" si="13"/>
        <v>67.007575757575765</v>
      </c>
    </row>
    <row r="21" spans="1:28" ht="24.75" customHeight="1" x14ac:dyDescent="0.25">
      <c r="A21" s="50">
        <f t="shared" si="0"/>
        <v>3</v>
      </c>
      <c r="B21" s="47" t="s">
        <v>66</v>
      </c>
      <c r="C21" s="40" t="s">
        <v>39</v>
      </c>
      <c r="D21" s="49" t="s">
        <v>63</v>
      </c>
      <c r="E21" s="40" t="s">
        <v>18</v>
      </c>
      <c r="F21" s="40" t="s">
        <v>24</v>
      </c>
      <c r="G21" s="14">
        <v>145.5</v>
      </c>
      <c r="H21" s="42">
        <f t="shared" si="1"/>
        <v>66.136363636363626</v>
      </c>
      <c r="I21" s="14">
        <v>27</v>
      </c>
      <c r="J21" s="42">
        <f t="shared" si="2"/>
        <v>67.5</v>
      </c>
      <c r="K21" s="42">
        <f t="shared" si="3"/>
        <v>66.818181818181813</v>
      </c>
      <c r="L21" s="4">
        <f t="shared" si="4"/>
        <v>3</v>
      </c>
      <c r="M21" s="14">
        <v>140</v>
      </c>
      <c r="N21" s="42">
        <f t="shared" si="5"/>
        <v>63.636363636363633</v>
      </c>
      <c r="O21" s="14">
        <v>25.5</v>
      </c>
      <c r="P21" s="42">
        <f t="shared" si="6"/>
        <v>63.75</v>
      </c>
      <c r="Q21" s="42">
        <f t="shared" si="7"/>
        <v>63.693181818181813</v>
      </c>
      <c r="R21" s="4">
        <f t="shared" si="8"/>
        <v>5</v>
      </c>
      <c r="S21" s="14">
        <v>139.5</v>
      </c>
      <c r="T21" s="42">
        <f t="shared" si="9"/>
        <v>63.409090909090907</v>
      </c>
      <c r="U21" s="14">
        <v>25</v>
      </c>
      <c r="V21" s="42">
        <f t="shared" si="10"/>
        <v>62.5</v>
      </c>
      <c r="W21" s="42">
        <f t="shared" si="11"/>
        <v>62.954545454545453</v>
      </c>
      <c r="X21" s="4">
        <f t="shared" si="12"/>
        <v>5</v>
      </c>
      <c r="Y21" s="4"/>
      <c r="Z21" s="53">
        <f>(H21+N21+T21)/3</f>
        <v>64.393939393939391</v>
      </c>
      <c r="AA21" s="53">
        <f t="shared" si="13"/>
        <v>64.583333333333329</v>
      </c>
      <c r="AB21" s="9">
        <f t="shared" si="13"/>
        <v>64.48863636363636</v>
      </c>
    </row>
    <row r="22" spans="1:28" ht="24.75" customHeight="1" x14ac:dyDescent="0.25">
      <c r="A22" s="50">
        <f t="shared" si="0"/>
        <v>4</v>
      </c>
      <c r="B22" s="47" t="s">
        <v>67</v>
      </c>
      <c r="C22" s="40" t="s">
        <v>68</v>
      </c>
      <c r="D22" s="48" t="s">
        <v>61</v>
      </c>
      <c r="E22" s="40" t="s">
        <v>18</v>
      </c>
      <c r="F22" s="40" t="s">
        <v>24</v>
      </c>
      <c r="G22" s="14">
        <v>141.5</v>
      </c>
      <c r="H22" s="42">
        <f t="shared" si="1"/>
        <v>64.318181818181813</v>
      </c>
      <c r="I22" s="14">
        <v>26</v>
      </c>
      <c r="J22" s="42">
        <f t="shared" si="2"/>
        <v>65</v>
      </c>
      <c r="K22" s="42">
        <f t="shared" si="3"/>
        <v>64.659090909090907</v>
      </c>
      <c r="L22" s="4">
        <f t="shared" si="4"/>
        <v>4</v>
      </c>
      <c r="M22" s="14">
        <v>140</v>
      </c>
      <c r="N22" s="42">
        <f t="shared" si="5"/>
        <v>63.636363636363633</v>
      </c>
      <c r="O22" s="14">
        <v>26</v>
      </c>
      <c r="P22" s="42">
        <f t="shared" si="6"/>
        <v>65</v>
      </c>
      <c r="Q22" s="42">
        <f t="shared" si="7"/>
        <v>64.318181818181813</v>
      </c>
      <c r="R22" s="4">
        <f t="shared" si="8"/>
        <v>3</v>
      </c>
      <c r="S22" s="14">
        <v>139</v>
      </c>
      <c r="T22" s="42">
        <f t="shared" si="9"/>
        <v>63.18181818181818</v>
      </c>
      <c r="U22" s="14">
        <v>26</v>
      </c>
      <c r="V22" s="42">
        <f t="shared" si="10"/>
        <v>65</v>
      </c>
      <c r="W22" s="42">
        <f t="shared" si="11"/>
        <v>64.090909090909093</v>
      </c>
      <c r="X22" s="4">
        <f t="shared" si="12"/>
        <v>3</v>
      </c>
      <c r="Y22" s="4"/>
      <c r="Z22" s="53">
        <f>(H22+N22+T22)/3</f>
        <v>63.712121212121211</v>
      </c>
      <c r="AA22" s="53">
        <f t="shared" si="13"/>
        <v>65</v>
      </c>
      <c r="AB22" s="9">
        <f t="shared" si="13"/>
        <v>64.356060606060609</v>
      </c>
    </row>
    <row r="23" spans="1:28" ht="24.75" customHeight="1" x14ac:dyDescent="0.25">
      <c r="A23" s="50">
        <f t="shared" si="0"/>
        <v>5</v>
      </c>
      <c r="B23" s="47" t="s">
        <v>64</v>
      </c>
      <c r="C23" s="52" t="s">
        <v>68</v>
      </c>
      <c r="D23" s="47" t="s">
        <v>62</v>
      </c>
      <c r="E23" s="40" t="s">
        <v>18</v>
      </c>
      <c r="F23" s="40" t="s">
        <v>24</v>
      </c>
      <c r="G23" s="14">
        <v>140</v>
      </c>
      <c r="H23" s="42">
        <f t="shared" si="1"/>
        <v>63.636363636363633</v>
      </c>
      <c r="I23" s="14">
        <v>25.5</v>
      </c>
      <c r="J23" s="42">
        <f t="shared" si="2"/>
        <v>63.75</v>
      </c>
      <c r="K23" s="42">
        <f t="shared" si="3"/>
        <v>63.693181818181813</v>
      </c>
      <c r="L23" s="4">
        <f t="shared" si="4"/>
        <v>6</v>
      </c>
      <c r="M23" s="14">
        <v>142.5</v>
      </c>
      <c r="N23" s="42">
        <f t="shared" si="5"/>
        <v>64.772727272727266</v>
      </c>
      <c r="O23" s="14">
        <v>25.5</v>
      </c>
      <c r="P23" s="42">
        <f t="shared" si="6"/>
        <v>63.75</v>
      </c>
      <c r="Q23" s="42">
        <f t="shared" si="7"/>
        <v>64.261363636363626</v>
      </c>
      <c r="R23" s="4">
        <f t="shared" si="8"/>
        <v>4</v>
      </c>
      <c r="S23" s="14">
        <v>137.5</v>
      </c>
      <c r="T23" s="42">
        <f t="shared" si="9"/>
        <v>62.499999999999993</v>
      </c>
      <c r="U23" s="14">
        <v>24</v>
      </c>
      <c r="V23" s="42">
        <f t="shared" si="10"/>
        <v>60</v>
      </c>
      <c r="W23" s="42">
        <f t="shared" si="11"/>
        <v>61.25</v>
      </c>
      <c r="X23" s="4">
        <f t="shared" si="12"/>
        <v>6</v>
      </c>
      <c r="Y23" s="4"/>
      <c r="Z23" s="10">
        <f>G23+M23+S23</f>
        <v>420</v>
      </c>
      <c r="AA23" s="53">
        <f>(J23+P23+V23)/3</f>
        <v>62.5</v>
      </c>
      <c r="AB23" s="9">
        <f>(H23+N23+T23)/3</f>
        <v>63.636363636363633</v>
      </c>
    </row>
    <row r="24" spans="1:28" ht="24.75" customHeight="1" x14ac:dyDescent="0.25">
      <c r="A24" s="50">
        <f t="shared" si="0"/>
        <v>6</v>
      </c>
      <c r="B24" s="15" t="s">
        <v>37</v>
      </c>
      <c r="C24" s="5" t="s">
        <v>20</v>
      </c>
      <c r="D24" s="48" t="s">
        <v>61</v>
      </c>
      <c r="E24" s="40" t="s">
        <v>18</v>
      </c>
      <c r="F24" s="40" t="s">
        <v>24</v>
      </c>
      <c r="G24" s="14">
        <v>138.58000000000001</v>
      </c>
      <c r="H24" s="42">
        <f t="shared" si="1"/>
        <v>62.990909090909092</v>
      </c>
      <c r="I24" s="14">
        <v>25.5</v>
      </c>
      <c r="J24" s="42">
        <f t="shared" si="2"/>
        <v>63.75</v>
      </c>
      <c r="K24" s="42">
        <f t="shared" si="3"/>
        <v>63.37045454545455</v>
      </c>
      <c r="L24" s="4">
        <f t="shared" si="4"/>
        <v>7</v>
      </c>
      <c r="M24" s="14">
        <v>139</v>
      </c>
      <c r="N24" s="42">
        <f t="shared" si="5"/>
        <v>63.18181818181818</v>
      </c>
      <c r="O24" s="14">
        <v>25.5</v>
      </c>
      <c r="P24" s="42">
        <f t="shared" si="6"/>
        <v>63.75</v>
      </c>
      <c r="Q24" s="42">
        <f t="shared" si="7"/>
        <v>63.465909090909093</v>
      </c>
      <c r="R24" s="4">
        <f t="shared" si="8"/>
        <v>6</v>
      </c>
      <c r="S24" s="14">
        <v>138.5</v>
      </c>
      <c r="T24" s="42">
        <f t="shared" si="9"/>
        <v>62.954545454545446</v>
      </c>
      <c r="U24" s="14">
        <v>26</v>
      </c>
      <c r="V24" s="42">
        <f t="shared" si="10"/>
        <v>65</v>
      </c>
      <c r="W24" s="42">
        <f t="shared" si="11"/>
        <v>63.97727272727272</v>
      </c>
      <c r="X24" s="4">
        <f t="shared" si="12"/>
        <v>4</v>
      </c>
      <c r="Y24" s="4"/>
      <c r="Z24" s="53">
        <f>(H24+N24+T24)/3</f>
        <v>63.042424242424239</v>
      </c>
      <c r="AA24" s="53">
        <f>(J24+P24+V24)/3</f>
        <v>64.166666666666671</v>
      </c>
      <c r="AB24" s="9">
        <f>(K24+Q24+W24)/3</f>
        <v>63.604545454545452</v>
      </c>
    </row>
    <row r="25" spans="1:28" ht="24.75" customHeight="1" x14ac:dyDescent="0.25">
      <c r="A25" s="50">
        <f t="shared" si="0"/>
        <v>7</v>
      </c>
      <c r="B25" s="47" t="s">
        <v>65</v>
      </c>
      <c r="C25" s="40" t="s">
        <v>20</v>
      </c>
      <c r="D25" s="48" t="s">
        <v>61</v>
      </c>
      <c r="E25" s="40" t="s">
        <v>18</v>
      </c>
      <c r="F25" s="40" t="s">
        <v>24</v>
      </c>
      <c r="G25" s="14">
        <v>138.5</v>
      </c>
      <c r="H25" s="42">
        <f t="shared" si="1"/>
        <v>62.954545454545446</v>
      </c>
      <c r="I25" s="14">
        <v>26</v>
      </c>
      <c r="J25" s="42">
        <f t="shared" si="2"/>
        <v>65</v>
      </c>
      <c r="K25" s="42">
        <f t="shared" si="3"/>
        <v>63.97727272727272</v>
      </c>
      <c r="L25" s="4">
        <f t="shared" si="4"/>
        <v>5</v>
      </c>
      <c r="M25" s="14">
        <v>129.5</v>
      </c>
      <c r="N25" s="42">
        <f t="shared" si="5"/>
        <v>58.86363636363636</v>
      </c>
      <c r="O25" s="14">
        <v>25</v>
      </c>
      <c r="P25" s="42">
        <f t="shared" si="6"/>
        <v>62.5</v>
      </c>
      <c r="Q25" s="42">
        <f t="shared" si="7"/>
        <v>60.68181818181818</v>
      </c>
      <c r="R25" s="4">
        <f t="shared" si="8"/>
        <v>7</v>
      </c>
      <c r="S25" s="14">
        <v>134.5</v>
      </c>
      <c r="T25" s="42">
        <f t="shared" si="9"/>
        <v>61.136363636363633</v>
      </c>
      <c r="U25" s="14">
        <v>24.5</v>
      </c>
      <c r="V25" s="42">
        <f t="shared" si="10"/>
        <v>61.25</v>
      </c>
      <c r="W25" s="42">
        <f t="shared" si="11"/>
        <v>61.193181818181813</v>
      </c>
      <c r="X25" s="4">
        <f t="shared" si="12"/>
        <v>7</v>
      </c>
      <c r="Y25" s="4"/>
      <c r="Z25" s="53">
        <f>(H25+N25+T25)/3</f>
        <v>60.984848484848477</v>
      </c>
      <c r="AA25" s="53">
        <f>(J25+P25+V25)/3</f>
        <v>62.916666666666664</v>
      </c>
      <c r="AB25" s="9">
        <f>(K25+Q25+W25)/3</f>
        <v>61.950757575757571</v>
      </c>
    </row>
    <row r="26" spans="1:28" ht="24.75" customHeight="1" x14ac:dyDescent="0.25">
      <c r="A26" s="50">
        <f t="shared" si="0"/>
        <v>8</v>
      </c>
      <c r="B26" s="15" t="s">
        <v>37</v>
      </c>
      <c r="C26" s="5" t="s">
        <v>20</v>
      </c>
      <c r="D26" s="16" t="s">
        <v>76</v>
      </c>
      <c r="E26" s="12" t="s">
        <v>18</v>
      </c>
      <c r="F26" s="12" t="s">
        <v>24</v>
      </c>
      <c r="G26" s="14">
        <v>136.5</v>
      </c>
      <c r="H26" s="42">
        <f t="shared" si="1"/>
        <v>62.04545454545454</v>
      </c>
      <c r="I26" s="14">
        <v>25</v>
      </c>
      <c r="J26" s="42">
        <f t="shared" si="2"/>
        <v>62.5</v>
      </c>
      <c r="K26" s="58">
        <f t="shared" si="3"/>
        <v>62.272727272727266</v>
      </c>
      <c r="L26" s="4">
        <f t="shared" si="4"/>
        <v>8</v>
      </c>
      <c r="M26" s="14">
        <v>132.5</v>
      </c>
      <c r="N26" s="42">
        <f t="shared" si="5"/>
        <v>60.22727272727272</v>
      </c>
      <c r="O26" s="14">
        <v>24</v>
      </c>
      <c r="P26" s="42">
        <f t="shared" si="6"/>
        <v>60</v>
      </c>
      <c r="Q26" s="58">
        <f t="shared" si="7"/>
        <v>60.11363636363636</v>
      </c>
      <c r="R26" s="4">
        <f t="shared" si="8"/>
        <v>8</v>
      </c>
      <c r="S26" s="14">
        <v>131.5</v>
      </c>
      <c r="T26" s="42">
        <f t="shared" si="9"/>
        <v>59.772727272727266</v>
      </c>
      <c r="U26" s="14">
        <v>22.5</v>
      </c>
      <c r="V26" s="42">
        <f t="shared" si="10"/>
        <v>56.25</v>
      </c>
      <c r="W26" s="58">
        <f t="shared" si="11"/>
        <v>58.011363636363633</v>
      </c>
      <c r="X26" s="4">
        <f t="shared" si="12"/>
        <v>8</v>
      </c>
      <c r="Y26" s="4"/>
      <c r="Z26" s="53">
        <f>(H26+N26+T26)/3</f>
        <v>60.681818181818166</v>
      </c>
      <c r="AA26" s="53">
        <f>(J26+P26+V26)/3</f>
        <v>59.583333333333336</v>
      </c>
      <c r="AB26" s="59">
        <f>(K26+Q26+W26)/3</f>
        <v>60.132575757575751</v>
      </c>
    </row>
    <row r="27" spans="1:28" ht="24.75" customHeight="1" x14ac:dyDescent="0.25">
      <c r="A27" s="19"/>
      <c r="B27" s="20"/>
      <c r="C27" s="21"/>
      <c r="D27" s="22"/>
      <c r="E27" s="23"/>
      <c r="F27" s="23"/>
      <c r="G27" s="24"/>
      <c r="H27" s="25"/>
      <c r="I27" s="25"/>
      <c r="J27" s="25"/>
      <c r="K27" s="25"/>
      <c r="L27" s="26"/>
      <c r="M27" s="27"/>
      <c r="N27" s="25"/>
      <c r="O27" s="25"/>
      <c r="P27" s="25"/>
      <c r="Q27" s="25"/>
      <c r="R27" s="26"/>
      <c r="S27" s="27"/>
      <c r="T27" s="25"/>
      <c r="U27" s="25"/>
      <c r="V27" s="25"/>
      <c r="W27" s="25"/>
      <c r="X27" s="26"/>
      <c r="Y27" s="26"/>
      <c r="Z27" s="27"/>
      <c r="AA27" s="27"/>
      <c r="AB27" s="28"/>
    </row>
    <row r="28" spans="1:28" s="17" customFormat="1" ht="21.75" customHeight="1" x14ac:dyDescent="0.25">
      <c r="B28" s="73" t="s">
        <v>14</v>
      </c>
      <c r="C28" s="73"/>
      <c r="D28" s="73"/>
      <c r="T28" s="18" t="s">
        <v>78</v>
      </c>
      <c r="U28" s="18"/>
      <c r="X28" s="18"/>
      <c r="Y28" s="18"/>
    </row>
    <row r="29" spans="1:28" s="17" customFormat="1" ht="21.75" customHeight="1" x14ac:dyDescent="0.25">
      <c r="B29" s="73" t="s">
        <v>15</v>
      </c>
      <c r="C29" s="73"/>
      <c r="D29" s="73"/>
      <c r="T29" s="18" t="s">
        <v>21</v>
      </c>
      <c r="U29" s="18"/>
      <c r="X29" s="18"/>
      <c r="Y29" s="18"/>
    </row>
  </sheetData>
  <sortState ref="A18:AC25">
    <sortCondition ref="A18"/>
  </sortState>
  <mergeCells count="54">
    <mergeCell ref="F7:F9"/>
    <mergeCell ref="A1:AB1"/>
    <mergeCell ref="A2:AB2"/>
    <mergeCell ref="A3:AB3"/>
    <mergeCell ref="A4:AB4"/>
    <mergeCell ref="A5:AB5"/>
    <mergeCell ref="Z6:AB6"/>
    <mergeCell ref="A7:A9"/>
    <mergeCell ref="B7:B9"/>
    <mergeCell ref="C7:C9"/>
    <mergeCell ref="D7:D9"/>
    <mergeCell ref="E7:E9"/>
    <mergeCell ref="AB7:AB9"/>
    <mergeCell ref="G8:H8"/>
    <mergeCell ref="I8:J8"/>
    <mergeCell ref="K8:L8"/>
    <mergeCell ref="M8:N8"/>
    <mergeCell ref="O8:P8"/>
    <mergeCell ref="Q8:R8"/>
    <mergeCell ref="S8:T8"/>
    <mergeCell ref="U8:V8"/>
    <mergeCell ref="G7:L7"/>
    <mergeCell ref="M7:R7"/>
    <mergeCell ref="S7:X7"/>
    <mergeCell ref="Y7:Y9"/>
    <mergeCell ref="Z7:Z9"/>
    <mergeCell ref="AA7:AA9"/>
    <mergeCell ref="B28:D28"/>
    <mergeCell ref="B29:D29"/>
    <mergeCell ref="A13:AB13"/>
    <mergeCell ref="A14:AB14"/>
    <mergeCell ref="Z15:AB15"/>
    <mergeCell ref="A16:A18"/>
    <mergeCell ref="B16:B18"/>
    <mergeCell ref="C16:C18"/>
    <mergeCell ref="D16:D18"/>
    <mergeCell ref="E16:E18"/>
    <mergeCell ref="F16:F18"/>
    <mergeCell ref="G16:L16"/>
    <mergeCell ref="M16:R16"/>
    <mergeCell ref="S16:X16"/>
    <mergeCell ref="U17:V17"/>
    <mergeCell ref="W17:X17"/>
    <mergeCell ref="Z16:Z18"/>
    <mergeCell ref="AA16:AA18"/>
    <mergeCell ref="AB16:AB18"/>
    <mergeCell ref="G17:H17"/>
    <mergeCell ref="I17:J17"/>
    <mergeCell ref="K17:L17"/>
    <mergeCell ref="M17:N17"/>
    <mergeCell ref="O17:P17"/>
    <mergeCell ref="Q17:R17"/>
    <mergeCell ref="S17:T17"/>
    <mergeCell ref="Y16:Y18"/>
  </mergeCells>
  <pageMargins left="0" right="0" top="0" bottom="0" header="0.31496062992125984" footer="0.19685039370078741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view="pageBreakPreview" zoomScale="90" zoomScaleNormal="100" zoomScaleSheetLayoutView="90" workbookViewId="0">
      <selection activeCell="D24" sqref="D24"/>
    </sheetView>
  </sheetViews>
  <sheetFormatPr defaultRowHeight="15" x14ac:dyDescent="0.25"/>
  <cols>
    <col min="1" max="1" width="5.85546875" customWidth="1"/>
    <col min="2" max="2" width="16.7109375" customWidth="1"/>
    <col min="3" max="3" width="38.140625" customWidth="1"/>
    <col min="4" max="4" width="17.85546875" customWidth="1"/>
    <col min="5" max="5" width="9.28515625" customWidth="1"/>
    <col min="6" max="6" width="9" customWidth="1"/>
    <col min="7" max="7" width="9.5703125" customWidth="1"/>
  </cols>
  <sheetData>
    <row r="2" spans="1:7" s="17" customFormat="1" ht="53.25" customHeight="1" x14ac:dyDescent="0.25">
      <c r="A2" s="69" t="s">
        <v>74</v>
      </c>
      <c r="B2" s="69"/>
      <c r="C2" s="69"/>
      <c r="D2" s="69"/>
      <c r="E2" s="69"/>
      <c r="F2" s="69"/>
      <c r="G2" s="69"/>
    </row>
    <row r="3" spans="1:7" ht="30.75" customHeight="1" x14ac:dyDescent="0.25">
      <c r="A3" s="70" t="s">
        <v>1</v>
      </c>
      <c r="B3" s="70"/>
      <c r="C3" s="70"/>
      <c r="D3" s="29"/>
      <c r="E3" s="71" t="s">
        <v>87</v>
      </c>
      <c r="F3" s="71"/>
      <c r="G3" s="71"/>
    </row>
    <row r="4" spans="1:7" s="17" customFormat="1" ht="39" customHeight="1" x14ac:dyDescent="0.25">
      <c r="A4" s="63" t="s">
        <v>56</v>
      </c>
      <c r="B4" s="63"/>
      <c r="C4" s="63"/>
      <c r="D4" s="63"/>
      <c r="E4" s="63"/>
      <c r="F4" s="63"/>
      <c r="G4" s="63"/>
    </row>
    <row r="5" spans="1:7" ht="21.75" customHeight="1" x14ac:dyDescent="0.25">
      <c r="A5" s="64" t="s">
        <v>6</v>
      </c>
      <c r="B5" s="65" t="s">
        <v>42</v>
      </c>
      <c r="C5" s="65" t="s">
        <v>43</v>
      </c>
      <c r="D5" s="66" t="s">
        <v>4</v>
      </c>
      <c r="E5" s="68" t="s">
        <v>44</v>
      </c>
      <c r="F5" s="68" t="s">
        <v>57</v>
      </c>
      <c r="G5" s="67" t="s">
        <v>11</v>
      </c>
    </row>
    <row r="6" spans="1:7" ht="35.25" customHeight="1" x14ac:dyDescent="0.25">
      <c r="A6" s="64"/>
      <c r="B6" s="65"/>
      <c r="C6" s="65"/>
      <c r="D6" s="66"/>
      <c r="E6" s="68"/>
      <c r="F6" s="68"/>
      <c r="G6" s="67"/>
    </row>
    <row r="7" spans="1:7" ht="39" customHeight="1" x14ac:dyDescent="0.25">
      <c r="A7" s="30">
        <f t="shared" ref="A7:A12" si="0">RANK(G7,G$7:G$12,0)</f>
        <v>1</v>
      </c>
      <c r="B7" s="37" t="s">
        <v>26</v>
      </c>
      <c r="C7" s="38" t="s">
        <v>36</v>
      </c>
      <c r="D7" s="12" t="s">
        <v>24</v>
      </c>
      <c r="E7" s="60">
        <v>66.960999999999999</v>
      </c>
      <c r="F7" s="60">
        <v>67.105000000000004</v>
      </c>
      <c r="G7" s="31">
        <f t="shared" ref="G7:G12" si="1">F7+E7</f>
        <v>134.066</v>
      </c>
    </row>
    <row r="8" spans="1:7" ht="39" customHeight="1" x14ac:dyDescent="0.25">
      <c r="A8" s="30">
        <f t="shared" si="0"/>
        <v>2</v>
      </c>
      <c r="B8" s="37" t="s">
        <v>32</v>
      </c>
      <c r="C8" s="38" t="s">
        <v>36</v>
      </c>
      <c r="D8" s="12" t="s">
        <v>24</v>
      </c>
      <c r="E8" s="31">
        <v>66.569000000000003</v>
      </c>
      <c r="F8" s="31">
        <v>67.018000000000001</v>
      </c>
      <c r="G8" s="31">
        <f t="shared" si="1"/>
        <v>133.58699999999999</v>
      </c>
    </row>
    <row r="9" spans="1:7" ht="39" customHeight="1" x14ac:dyDescent="0.25">
      <c r="A9" s="30">
        <f t="shared" si="0"/>
        <v>3</v>
      </c>
      <c r="B9" s="37" t="s">
        <v>53</v>
      </c>
      <c r="C9" s="38" t="s">
        <v>73</v>
      </c>
      <c r="D9" s="12" t="s">
        <v>24</v>
      </c>
      <c r="E9" s="31">
        <v>66.078000000000003</v>
      </c>
      <c r="F9" s="31">
        <v>65.789000000000001</v>
      </c>
      <c r="G9" s="31">
        <f t="shared" si="1"/>
        <v>131.86700000000002</v>
      </c>
    </row>
    <row r="10" spans="1:7" ht="39" customHeight="1" x14ac:dyDescent="0.25">
      <c r="A10" s="30">
        <f t="shared" si="0"/>
        <v>4</v>
      </c>
      <c r="B10" s="37" t="s">
        <v>25</v>
      </c>
      <c r="C10" s="38" t="s">
        <v>73</v>
      </c>
      <c r="D10" s="12" t="s">
        <v>24</v>
      </c>
      <c r="E10" s="31">
        <v>66.176000000000002</v>
      </c>
      <c r="F10" s="31">
        <v>64.474000000000004</v>
      </c>
      <c r="G10" s="31">
        <f t="shared" si="1"/>
        <v>130.65</v>
      </c>
    </row>
    <row r="11" spans="1:7" ht="39" customHeight="1" x14ac:dyDescent="0.25">
      <c r="A11" s="30">
        <f t="shared" si="0"/>
        <v>5</v>
      </c>
      <c r="B11" s="37" t="s">
        <v>51</v>
      </c>
      <c r="C11" s="38" t="s">
        <v>71</v>
      </c>
      <c r="D11" s="12" t="s">
        <v>24</v>
      </c>
      <c r="E11" s="31">
        <v>63.921999999999997</v>
      </c>
      <c r="F11" s="31">
        <v>64.385999999999996</v>
      </c>
      <c r="G11" s="31">
        <f t="shared" si="1"/>
        <v>128.30799999999999</v>
      </c>
    </row>
    <row r="12" spans="1:7" ht="39" customHeight="1" x14ac:dyDescent="0.25">
      <c r="A12" s="30">
        <f t="shared" si="0"/>
        <v>6</v>
      </c>
      <c r="B12" s="37" t="s">
        <v>72</v>
      </c>
      <c r="C12" s="16" t="s">
        <v>38</v>
      </c>
      <c r="D12" s="12" t="s">
        <v>24</v>
      </c>
      <c r="E12" s="31">
        <v>63.921999999999997</v>
      </c>
      <c r="F12" s="31">
        <v>63.420999999999999</v>
      </c>
      <c r="G12" s="31">
        <f t="shared" si="1"/>
        <v>127.34299999999999</v>
      </c>
    </row>
    <row r="13" spans="1:7" s="17" customFormat="1" ht="41.25" customHeight="1" x14ac:dyDescent="0.25">
      <c r="A13" s="63" t="s">
        <v>59</v>
      </c>
      <c r="B13" s="63"/>
      <c r="C13" s="63"/>
      <c r="D13" s="63"/>
      <c r="E13" s="63"/>
      <c r="F13" s="63"/>
      <c r="G13" s="63"/>
    </row>
    <row r="14" spans="1:7" ht="21.75" customHeight="1" x14ac:dyDescent="0.25">
      <c r="A14" s="64" t="s">
        <v>6</v>
      </c>
      <c r="B14" s="65" t="s">
        <v>42</v>
      </c>
      <c r="C14" s="65" t="s">
        <v>43</v>
      </c>
      <c r="D14" s="66" t="s">
        <v>4</v>
      </c>
      <c r="E14" s="68" t="s">
        <v>45</v>
      </c>
      <c r="F14" s="68" t="s">
        <v>46</v>
      </c>
      <c r="G14" s="67" t="s">
        <v>11</v>
      </c>
    </row>
    <row r="15" spans="1:7" ht="38.25" customHeight="1" x14ac:dyDescent="0.25">
      <c r="A15" s="64"/>
      <c r="B15" s="65"/>
      <c r="C15" s="65"/>
      <c r="D15" s="66"/>
      <c r="E15" s="68"/>
      <c r="F15" s="68"/>
      <c r="G15" s="67"/>
    </row>
    <row r="16" spans="1:7" ht="39" customHeight="1" x14ac:dyDescent="0.25">
      <c r="A16" s="30">
        <f>RANK(G16,G$16:G$17,0)</f>
        <v>1</v>
      </c>
      <c r="B16" s="37" t="s">
        <v>29</v>
      </c>
      <c r="C16" s="38" t="s">
        <v>73</v>
      </c>
      <c r="D16" s="12" t="s">
        <v>24</v>
      </c>
      <c r="E16" s="60">
        <v>67.174000000000007</v>
      </c>
      <c r="F16" s="60">
        <v>67.593000000000004</v>
      </c>
      <c r="G16" s="31">
        <f>F16+E16</f>
        <v>134.767</v>
      </c>
    </row>
    <row r="17" spans="1:7" ht="39" customHeight="1" x14ac:dyDescent="0.25">
      <c r="A17" s="30">
        <f>RANK(G17,G$16:G$17,0)</f>
        <v>2</v>
      </c>
      <c r="B17" s="37" t="s">
        <v>27</v>
      </c>
      <c r="C17" s="38" t="s">
        <v>52</v>
      </c>
      <c r="D17" s="12" t="s">
        <v>24</v>
      </c>
      <c r="E17" s="31">
        <v>65.58</v>
      </c>
      <c r="F17" s="31">
        <v>61.481000000000002</v>
      </c>
      <c r="G17" s="31">
        <f>F17+E17</f>
        <v>127.06100000000001</v>
      </c>
    </row>
    <row r="18" spans="1:7" s="17" customFormat="1" ht="39" customHeight="1" x14ac:dyDescent="0.25">
      <c r="A18" s="63" t="s">
        <v>60</v>
      </c>
      <c r="B18" s="63"/>
      <c r="C18" s="63"/>
      <c r="D18" s="63"/>
      <c r="E18" s="63"/>
      <c r="F18" s="63"/>
      <c r="G18" s="63"/>
    </row>
    <row r="19" spans="1:7" ht="21.75" customHeight="1" x14ac:dyDescent="0.25">
      <c r="A19" s="64" t="s">
        <v>6</v>
      </c>
      <c r="B19" s="65" t="s">
        <v>42</v>
      </c>
      <c r="C19" s="65" t="s">
        <v>43</v>
      </c>
      <c r="D19" s="66" t="s">
        <v>4</v>
      </c>
      <c r="E19" s="68" t="s">
        <v>47</v>
      </c>
      <c r="F19" s="68" t="s">
        <v>48</v>
      </c>
      <c r="G19" s="67" t="s">
        <v>11</v>
      </c>
    </row>
    <row r="20" spans="1:7" ht="33" customHeight="1" x14ac:dyDescent="0.25">
      <c r="A20" s="64"/>
      <c r="B20" s="65"/>
      <c r="C20" s="65"/>
      <c r="D20" s="66"/>
      <c r="E20" s="68"/>
      <c r="F20" s="68"/>
      <c r="G20" s="67"/>
    </row>
    <row r="21" spans="1:7" ht="39.75" customHeight="1" x14ac:dyDescent="0.25">
      <c r="A21" s="30">
        <f>RANK(G21,G$21:G$22,0)</f>
        <v>1</v>
      </c>
      <c r="B21" s="15" t="s">
        <v>77</v>
      </c>
      <c r="C21" s="16" t="s">
        <v>76</v>
      </c>
      <c r="D21" s="12" t="s">
        <v>24</v>
      </c>
      <c r="E21" s="60">
        <v>67.954999999999998</v>
      </c>
      <c r="F21" s="60">
        <v>68.75</v>
      </c>
      <c r="G21" s="31">
        <f>F21+E21</f>
        <v>136.70499999999998</v>
      </c>
    </row>
    <row r="22" spans="1:7" ht="39" customHeight="1" x14ac:dyDescent="0.25">
      <c r="A22" s="30">
        <f>RANK(G22,G$21:G$22,0)</f>
        <v>2</v>
      </c>
      <c r="B22" s="15" t="s">
        <v>31</v>
      </c>
      <c r="C22" s="16" t="s">
        <v>54</v>
      </c>
      <c r="D22" s="12" t="s">
        <v>24</v>
      </c>
      <c r="E22" s="31">
        <v>67.007999999999996</v>
      </c>
      <c r="F22" s="31">
        <v>65.528000000000006</v>
      </c>
      <c r="G22" s="31">
        <f>F22+E22</f>
        <v>132.536</v>
      </c>
    </row>
    <row r="23" spans="1:7" ht="39" customHeight="1" x14ac:dyDescent="0.25">
      <c r="A23" s="32"/>
      <c r="B23" s="20"/>
      <c r="C23" s="22"/>
      <c r="D23" s="23"/>
      <c r="E23" s="33"/>
      <c r="F23" s="33"/>
      <c r="G23" s="33"/>
    </row>
    <row r="24" spans="1:7" ht="37.5" customHeight="1" x14ac:dyDescent="0.25">
      <c r="A24" s="32"/>
      <c r="B24" s="62" t="s">
        <v>14</v>
      </c>
      <c r="C24" s="62"/>
      <c r="D24" s="17" t="s">
        <v>58</v>
      </c>
      <c r="F24" s="33"/>
      <c r="G24" s="33"/>
    </row>
    <row r="25" spans="1:7" ht="31.5" customHeight="1" x14ac:dyDescent="0.25">
      <c r="A25" s="32"/>
      <c r="B25" s="62" t="s">
        <v>15</v>
      </c>
      <c r="C25" s="62"/>
      <c r="D25" s="17" t="s">
        <v>55</v>
      </c>
    </row>
    <row r="26" spans="1:7" ht="19.5" customHeight="1" x14ac:dyDescent="0.25">
      <c r="A26" s="32"/>
      <c r="B26" s="34"/>
      <c r="C26" s="35"/>
      <c r="D26" s="23"/>
      <c r="E26" s="36"/>
      <c r="F26" s="36"/>
      <c r="G26" s="36"/>
    </row>
  </sheetData>
  <sortState ref="A21:G22">
    <sortCondition ref="A21"/>
  </sortState>
  <mergeCells count="29">
    <mergeCell ref="A2:G2"/>
    <mergeCell ref="A3:C3"/>
    <mergeCell ref="E3:G3"/>
    <mergeCell ref="A4:G4"/>
    <mergeCell ref="A5:A6"/>
    <mergeCell ref="B5:B6"/>
    <mergeCell ref="C5:C6"/>
    <mergeCell ref="D5:D6"/>
    <mergeCell ref="G5:G6"/>
    <mergeCell ref="F5:F6"/>
    <mergeCell ref="E5:E6"/>
    <mergeCell ref="A13:G13"/>
    <mergeCell ref="A14:A15"/>
    <mergeCell ref="B14:B15"/>
    <mergeCell ref="C14:C15"/>
    <mergeCell ref="D14:D15"/>
    <mergeCell ref="G14:G15"/>
    <mergeCell ref="E14:E15"/>
    <mergeCell ref="F14:F15"/>
    <mergeCell ref="B24:C24"/>
    <mergeCell ref="B25:C25"/>
    <mergeCell ref="A18:G18"/>
    <mergeCell ref="A19:A20"/>
    <mergeCell ref="B19:B20"/>
    <mergeCell ref="C19:C20"/>
    <mergeCell ref="D19:D20"/>
    <mergeCell ref="G19:G20"/>
    <mergeCell ref="E19:E20"/>
    <mergeCell ref="F19:F20"/>
  </mergeCells>
  <printOptions horizontalCentered="1"/>
  <pageMargins left="0" right="0" top="0.35433070866141736" bottom="0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пони</vt:lpstr>
      <vt:lpstr>пони (2)</vt:lpstr>
      <vt:lpstr>ППА ППВ пони</vt:lpstr>
      <vt:lpstr>АБС</vt:lpstr>
      <vt:lpstr>АБС!Область_печати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2019-04-06T10:57:35Z</cp:lastPrinted>
  <dcterms:created xsi:type="dcterms:W3CDTF">2011-01-22T20:52:18Z</dcterms:created>
  <dcterms:modified xsi:type="dcterms:W3CDTF">2020-01-21T06:32:14Z</dcterms:modified>
</cp:coreProperties>
</file>