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240" windowWidth="19200" windowHeight="7410" tabRatio="791" activeTab="4"/>
  </bookViews>
  <sheets>
    <sheet name="Лист2" sheetId="126" r:id="rId1"/>
    <sheet name="пони" sheetId="124" r:id="rId2"/>
    <sheet name="мастер лист" sheetId="122" r:id="rId3"/>
    <sheet name="13.07.19" sheetId="116" r:id="rId4"/>
    <sheet name="КОМ" sheetId="41" r:id="rId5"/>
    <sheet name="АБСД" sheetId="64" r:id="rId6"/>
    <sheet name="ППАЛ" sheetId="81" r:id="rId7"/>
    <sheet name="Пони2" sheetId="123" r:id="rId8"/>
    <sheet name="ППА" sheetId="86" r:id="rId9"/>
    <sheet name="ППВ" sheetId="119" r:id="rId10"/>
    <sheet name="КПД" sheetId="121" r:id="rId11"/>
    <sheet name="КПЮ" sheetId="118" r:id="rId12"/>
    <sheet name="КПЮН" sheetId="117" r:id="rId13"/>
    <sheet name="МП" sheetId="99" r:id="rId14"/>
    <sheet name="кюрСПБП" sheetId="70" r:id="rId15"/>
    <sheet name="ППЮ" sheetId="120" r:id="rId16"/>
  </sheets>
  <definedNames>
    <definedName name="_xlnm.Print_Area" localSheetId="5">АБСД!$A$2:$L$36</definedName>
  </definedNames>
  <calcPr calcId="145621"/>
</workbook>
</file>

<file path=xl/calcChain.xml><?xml version="1.0" encoding="utf-8"?>
<calcChain xmlns="http://schemas.openxmlformats.org/spreadsheetml/2006/main">
  <c r="J33" i="123" l="1"/>
  <c r="M33" i="123"/>
  <c r="P33" i="123"/>
  <c r="T33" i="123"/>
  <c r="J13" i="124"/>
  <c r="J12" i="124"/>
  <c r="J11" i="124"/>
  <c r="J24" i="123"/>
  <c r="M24" i="123"/>
  <c r="P24" i="123"/>
  <c r="T24" i="123"/>
  <c r="J26" i="123"/>
  <c r="M26" i="123"/>
  <c r="P26" i="123"/>
  <c r="T26" i="123"/>
  <c r="J21" i="123"/>
  <c r="M21" i="123"/>
  <c r="P21" i="123"/>
  <c r="T21" i="123"/>
  <c r="J27" i="123"/>
  <c r="M27" i="123"/>
  <c r="P27" i="123"/>
  <c r="T27" i="123"/>
  <c r="J23" i="123"/>
  <c r="M23" i="123"/>
  <c r="P23" i="123"/>
  <c r="T23" i="123"/>
  <c r="J22" i="123"/>
  <c r="M22" i="123"/>
  <c r="P22" i="123"/>
  <c r="T22" i="123"/>
  <c r="T34" i="123"/>
  <c r="P34" i="123"/>
  <c r="M34" i="123"/>
  <c r="N34" i="123" s="1"/>
  <c r="J34" i="123"/>
  <c r="T25" i="123"/>
  <c r="P25" i="123"/>
  <c r="M25" i="123"/>
  <c r="J25" i="123"/>
  <c r="P14" i="123"/>
  <c r="M14" i="123"/>
  <c r="J14" i="123"/>
  <c r="P13" i="123"/>
  <c r="M13" i="123"/>
  <c r="J13" i="123"/>
  <c r="K34" i="123" l="1"/>
  <c r="U33" i="123"/>
  <c r="N33" i="123"/>
  <c r="K33" i="123"/>
  <c r="Q34" i="123"/>
  <c r="Q33" i="123"/>
  <c r="N23" i="123"/>
  <c r="N27" i="123"/>
  <c r="N21" i="123"/>
  <c r="N24" i="123"/>
  <c r="N22" i="123"/>
  <c r="K27" i="123"/>
  <c r="Q23" i="123"/>
  <c r="N26" i="123"/>
  <c r="Q24" i="123"/>
  <c r="Q27" i="123"/>
  <c r="K21" i="123"/>
  <c r="K22" i="123"/>
  <c r="Q21" i="123"/>
  <c r="K26" i="123"/>
  <c r="N25" i="123"/>
  <c r="Q22" i="123"/>
  <c r="K23" i="123"/>
  <c r="Q26" i="123"/>
  <c r="K24" i="123"/>
  <c r="Q25" i="123"/>
  <c r="U22" i="123"/>
  <c r="U23" i="123"/>
  <c r="U27" i="123"/>
  <c r="U21" i="123"/>
  <c r="U26" i="123"/>
  <c r="U24" i="123"/>
  <c r="K25" i="123"/>
  <c r="U34" i="123"/>
  <c r="U25" i="123"/>
  <c r="A34" i="123" l="1"/>
  <c r="A33" i="123"/>
  <c r="A26" i="123"/>
  <c r="A22" i="123"/>
  <c r="A21" i="123"/>
  <c r="A25" i="123"/>
  <c r="A27" i="123"/>
  <c r="A24" i="123"/>
  <c r="A23" i="123"/>
  <c r="T13" i="123" l="1"/>
  <c r="J11" i="123"/>
  <c r="M11" i="123"/>
  <c r="P11" i="123"/>
  <c r="T11" i="123"/>
  <c r="T14" i="123"/>
  <c r="T12" i="123"/>
  <c r="P12" i="123"/>
  <c r="M12" i="123"/>
  <c r="J12" i="123"/>
  <c r="K12" i="123" s="1"/>
  <c r="Q13" i="123" l="1"/>
  <c r="N12" i="123"/>
  <c r="Q14" i="123"/>
  <c r="Q11" i="123"/>
  <c r="N14" i="123"/>
  <c r="N11" i="123"/>
  <c r="N13" i="123"/>
  <c r="K14" i="123"/>
  <c r="K13" i="123"/>
  <c r="K11" i="123"/>
  <c r="Q12" i="123"/>
  <c r="U14" i="123"/>
  <c r="U11" i="123"/>
  <c r="U13" i="123"/>
  <c r="U12" i="123"/>
  <c r="K30" i="70"/>
  <c r="P12" i="121"/>
  <c r="M12" i="121"/>
  <c r="J12" i="121"/>
  <c r="P20" i="121"/>
  <c r="M20" i="121"/>
  <c r="J20" i="121"/>
  <c r="J18" i="121"/>
  <c r="M18" i="121"/>
  <c r="P18" i="121"/>
  <c r="T18" i="121"/>
  <c r="T20" i="121"/>
  <c r="J16" i="121"/>
  <c r="M16" i="121"/>
  <c r="P16" i="121"/>
  <c r="T16" i="121"/>
  <c r="J19" i="121"/>
  <c r="M19" i="121"/>
  <c r="P19" i="121"/>
  <c r="T19" i="121"/>
  <c r="J14" i="121"/>
  <c r="M14" i="121"/>
  <c r="P14" i="121"/>
  <c r="T14" i="121"/>
  <c r="J11" i="121"/>
  <c r="M11" i="121"/>
  <c r="P11" i="121"/>
  <c r="T11" i="121"/>
  <c r="J15" i="121"/>
  <c r="M15" i="121"/>
  <c r="P15" i="121"/>
  <c r="T15" i="121"/>
  <c r="J17" i="121"/>
  <c r="M17" i="121"/>
  <c r="P17" i="121"/>
  <c r="T17" i="121"/>
  <c r="T12" i="121"/>
  <c r="T13" i="121"/>
  <c r="P13" i="121"/>
  <c r="M13" i="121"/>
  <c r="J13" i="121"/>
  <c r="A14" i="123" l="1"/>
  <c r="A13" i="123"/>
  <c r="A12" i="123"/>
  <c r="A11" i="123"/>
  <c r="Q20" i="121"/>
  <c r="Q12" i="121"/>
  <c r="Q16" i="121"/>
  <c r="Q17" i="121"/>
  <c r="Q15" i="121"/>
  <c r="N20" i="121"/>
  <c r="N19" i="121"/>
  <c r="N11" i="121"/>
  <c r="N18" i="121"/>
  <c r="K15" i="121"/>
  <c r="K18" i="121"/>
  <c r="N17" i="121"/>
  <c r="N16" i="121"/>
  <c r="N15" i="121"/>
  <c r="K20" i="121"/>
  <c r="K14" i="121"/>
  <c r="K11" i="121"/>
  <c r="K12" i="121"/>
  <c r="K19" i="121"/>
  <c r="K17" i="121"/>
  <c r="K16" i="121"/>
  <c r="Q11" i="121"/>
  <c r="Q18" i="121"/>
  <c r="Q14" i="121"/>
  <c r="Q19" i="121"/>
  <c r="N12" i="121"/>
  <c r="N14" i="121"/>
  <c r="K13" i="121"/>
  <c r="U12" i="121"/>
  <c r="U17" i="121"/>
  <c r="U15" i="121"/>
  <c r="U11" i="121"/>
  <c r="U14" i="121"/>
  <c r="U19" i="121"/>
  <c r="U16" i="121"/>
  <c r="U20" i="121"/>
  <c r="U18" i="121"/>
  <c r="Q13" i="121"/>
  <c r="N13" i="121"/>
  <c r="U13" i="121"/>
  <c r="J22" i="120"/>
  <c r="M22" i="120"/>
  <c r="P22" i="120"/>
  <c r="J24" i="120"/>
  <c r="M24" i="120"/>
  <c r="P24" i="120"/>
  <c r="T24" i="120"/>
  <c r="T22" i="120"/>
  <c r="T23" i="120"/>
  <c r="P23" i="120"/>
  <c r="Q23" i="120" s="1"/>
  <c r="M23" i="120"/>
  <c r="J23" i="120"/>
  <c r="M18" i="120"/>
  <c r="P18" i="120"/>
  <c r="M12" i="120"/>
  <c r="P12" i="120"/>
  <c r="M14" i="120"/>
  <c r="P14" i="120"/>
  <c r="M11" i="120"/>
  <c r="P11" i="120"/>
  <c r="M13" i="120"/>
  <c r="P13" i="120"/>
  <c r="M15" i="120"/>
  <c r="P15" i="120"/>
  <c r="M16" i="120"/>
  <c r="P16" i="120"/>
  <c r="P17" i="120"/>
  <c r="M17" i="120"/>
  <c r="J18" i="120"/>
  <c r="J12" i="120"/>
  <c r="J14" i="120"/>
  <c r="J11" i="120"/>
  <c r="J13" i="120"/>
  <c r="J15" i="120"/>
  <c r="J16" i="120"/>
  <c r="J17" i="120"/>
  <c r="T16" i="120"/>
  <c r="T15" i="120"/>
  <c r="T13" i="120"/>
  <c r="T11" i="120"/>
  <c r="T14" i="120"/>
  <c r="T12" i="120"/>
  <c r="T18" i="120"/>
  <c r="T17" i="120"/>
  <c r="K31" i="70"/>
  <c r="O31" i="70"/>
  <c r="S31" i="70"/>
  <c r="O30" i="70"/>
  <c r="S30" i="70"/>
  <c r="K29" i="70"/>
  <c r="O29" i="70"/>
  <c r="S29" i="70"/>
  <c r="U31" i="70"/>
  <c r="V31" i="70"/>
  <c r="U30" i="70"/>
  <c r="V30" i="70"/>
  <c r="U29" i="70"/>
  <c r="V29" i="70"/>
  <c r="A11" i="121" l="1"/>
  <c r="A12" i="121"/>
  <c r="A17" i="121"/>
  <c r="A20" i="121"/>
  <c r="A19" i="121"/>
  <c r="A18" i="121"/>
  <c r="A16" i="121"/>
  <c r="A13" i="121"/>
  <c r="A15" i="121"/>
  <c r="A14" i="121"/>
  <c r="N24" i="120"/>
  <c r="Q22" i="120"/>
  <c r="K22" i="120"/>
  <c r="N23" i="120"/>
  <c r="K23" i="120"/>
  <c r="Q24" i="120"/>
  <c r="K24" i="120"/>
  <c r="N22" i="120"/>
  <c r="U22" i="120"/>
  <c r="U23" i="120"/>
  <c r="U24" i="120"/>
  <c r="N15" i="120"/>
  <c r="N13" i="120"/>
  <c r="N18" i="120"/>
  <c r="N12" i="120"/>
  <c r="U13" i="120"/>
  <c r="N16" i="120"/>
  <c r="N14" i="120"/>
  <c r="U11" i="120"/>
  <c r="N11" i="120"/>
  <c r="K16" i="120"/>
  <c r="Q17" i="120"/>
  <c r="K15" i="120"/>
  <c r="Q12" i="120"/>
  <c r="U18" i="120"/>
  <c r="Q13" i="120"/>
  <c r="Q15" i="120"/>
  <c r="U16" i="120"/>
  <c r="U15" i="120"/>
  <c r="K17" i="120"/>
  <c r="N17" i="120"/>
  <c r="K12" i="120"/>
  <c r="Q16" i="120"/>
  <c r="U12" i="120"/>
  <c r="K11" i="120"/>
  <c r="K18" i="120"/>
  <c r="Q18" i="120"/>
  <c r="U14" i="120"/>
  <c r="K13" i="120"/>
  <c r="U17" i="120"/>
  <c r="Q11" i="120"/>
  <c r="K14" i="120"/>
  <c r="Q14" i="120"/>
  <c r="W29" i="70"/>
  <c r="W31" i="70"/>
  <c r="W30" i="70"/>
  <c r="V32" i="70"/>
  <c r="U32" i="70"/>
  <c r="S32" i="70"/>
  <c r="T32" i="70" s="1"/>
  <c r="O32" i="70"/>
  <c r="P30" i="70" s="1"/>
  <c r="K32" i="70"/>
  <c r="L30" i="70" s="1"/>
  <c r="P16" i="119"/>
  <c r="M16" i="119"/>
  <c r="J16" i="119"/>
  <c r="L21" i="64"/>
  <c r="L31" i="70" l="1"/>
  <c r="P29" i="70"/>
  <c r="A23" i="120"/>
  <c r="A22" i="120"/>
  <c r="A24" i="120"/>
  <c r="A15" i="120"/>
  <c r="A17" i="120"/>
  <c r="A12" i="120"/>
  <c r="A14" i="120"/>
  <c r="A13" i="120"/>
  <c r="A16" i="120"/>
  <c r="A11" i="120"/>
  <c r="A18" i="120"/>
  <c r="P31" i="70"/>
  <c r="L32" i="70"/>
  <c r="L29" i="70"/>
  <c r="P32" i="70"/>
  <c r="T30" i="70"/>
  <c r="T29" i="70"/>
  <c r="T31" i="70"/>
  <c r="W32" i="70"/>
  <c r="A29" i="70" s="1"/>
  <c r="A30" i="70" l="1"/>
  <c r="A31" i="70"/>
  <c r="A32" i="70"/>
  <c r="J21" i="119"/>
  <c r="M21" i="119"/>
  <c r="P21" i="119"/>
  <c r="J19" i="119"/>
  <c r="M19" i="119"/>
  <c r="P19" i="119"/>
  <c r="J14" i="119"/>
  <c r="M14" i="119"/>
  <c r="P14" i="119"/>
  <c r="J15" i="119"/>
  <c r="M15" i="119"/>
  <c r="P15" i="119"/>
  <c r="J17" i="119"/>
  <c r="M17" i="119"/>
  <c r="P17" i="119"/>
  <c r="J22" i="119"/>
  <c r="M22" i="119"/>
  <c r="P22" i="119"/>
  <c r="J11" i="119"/>
  <c r="M11" i="119"/>
  <c r="P11" i="119"/>
  <c r="J23" i="119"/>
  <c r="M23" i="119"/>
  <c r="P23" i="119"/>
  <c r="J12" i="119"/>
  <c r="M12" i="119"/>
  <c r="P12" i="119"/>
  <c r="J18" i="119"/>
  <c r="M18" i="119"/>
  <c r="P18" i="119"/>
  <c r="J13" i="119"/>
  <c r="M13" i="119"/>
  <c r="P13" i="119"/>
  <c r="P20" i="119"/>
  <c r="M20" i="119"/>
  <c r="J20" i="119"/>
  <c r="P31" i="118"/>
  <c r="P27" i="118"/>
  <c r="P26" i="118"/>
  <c r="P28" i="118"/>
  <c r="M29" i="118"/>
  <c r="M31" i="118"/>
  <c r="M27" i="118"/>
  <c r="M26" i="118"/>
  <c r="M28" i="118"/>
  <c r="J29" i="118"/>
  <c r="J31" i="118"/>
  <c r="J27" i="118"/>
  <c r="J26" i="118"/>
  <c r="J28" i="118"/>
  <c r="P29" i="118"/>
  <c r="P30" i="118"/>
  <c r="M30" i="118"/>
  <c r="J30" i="118"/>
  <c r="G11" i="41"/>
  <c r="G8" i="41"/>
  <c r="P18" i="81"/>
  <c r="M18" i="81"/>
  <c r="J18" i="81"/>
  <c r="Q16" i="119" l="1"/>
  <c r="Q22" i="119"/>
  <c r="Q21" i="119"/>
  <c r="Q18" i="119"/>
  <c r="Q15" i="119"/>
  <c r="N12" i="119"/>
  <c r="N11" i="119"/>
  <c r="N14" i="119"/>
  <c r="N13" i="119"/>
  <c r="N23" i="119"/>
  <c r="N17" i="119"/>
  <c r="K18" i="119"/>
  <c r="K15" i="119"/>
  <c r="K16" i="119"/>
  <c r="K22" i="119"/>
  <c r="K11" i="119"/>
  <c r="Q13" i="119"/>
  <c r="N18" i="119"/>
  <c r="K12" i="119"/>
  <c r="Q23" i="119"/>
  <c r="K23" i="119"/>
  <c r="Q11" i="119"/>
  <c r="N22" i="119"/>
  <c r="Q17" i="119"/>
  <c r="K17" i="119"/>
  <c r="N15" i="119"/>
  <c r="Q14" i="119"/>
  <c r="K14" i="119"/>
  <c r="N19" i="119"/>
  <c r="K21" i="119"/>
  <c r="Q19" i="119"/>
  <c r="K19" i="119"/>
  <c r="N21" i="119"/>
  <c r="K13" i="119"/>
  <c r="Q12" i="119"/>
  <c r="N16" i="119"/>
  <c r="T21" i="119"/>
  <c r="T19" i="119"/>
  <c r="T14" i="119"/>
  <c r="T15" i="119"/>
  <c r="U15" i="119"/>
  <c r="T17" i="119"/>
  <c r="T22" i="119"/>
  <c r="T11" i="119"/>
  <c r="T23" i="119"/>
  <c r="T16" i="119"/>
  <c r="T12" i="119"/>
  <c r="T18" i="119"/>
  <c r="U18" i="119"/>
  <c r="T13" i="119"/>
  <c r="T20" i="119"/>
  <c r="K20" i="119"/>
  <c r="T31" i="118"/>
  <c r="K31" i="118"/>
  <c r="T28" i="118"/>
  <c r="T26" i="118"/>
  <c r="T27" i="118"/>
  <c r="T29" i="118"/>
  <c r="T30" i="118"/>
  <c r="J23" i="117"/>
  <c r="M23" i="117"/>
  <c r="P23" i="117"/>
  <c r="J25" i="117"/>
  <c r="M25" i="117"/>
  <c r="P25" i="117"/>
  <c r="J24" i="117"/>
  <c r="M24" i="117"/>
  <c r="P24" i="117"/>
  <c r="J22" i="117"/>
  <c r="M22" i="117"/>
  <c r="P22" i="117"/>
  <c r="T22" i="117"/>
  <c r="T24" i="117"/>
  <c r="T25" i="117"/>
  <c r="T23" i="117"/>
  <c r="J24" i="99"/>
  <c r="M24" i="99"/>
  <c r="P24" i="99"/>
  <c r="J25" i="99"/>
  <c r="M25" i="99"/>
  <c r="P25" i="99"/>
  <c r="J27" i="99"/>
  <c r="M27" i="99"/>
  <c r="P27" i="99"/>
  <c r="J26" i="99"/>
  <c r="M26" i="99"/>
  <c r="P26" i="99"/>
  <c r="M23" i="99"/>
  <c r="T24" i="99"/>
  <c r="T25" i="99"/>
  <c r="T27" i="99"/>
  <c r="T26" i="99"/>
  <c r="T23" i="99"/>
  <c r="P23" i="99"/>
  <c r="J23" i="99"/>
  <c r="Q18" i="81"/>
  <c r="N18" i="81"/>
  <c r="K18" i="81"/>
  <c r="T18" i="81"/>
  <c r="Q31" i="118" l="1"/>
  <c r="N31" i="118"/>
  <c r="Q24" i="117"/>
  <c r="N22" i="117"/>
  <c r="N25" i="117"/>
  <c r="K23" i="117"/>
  <c r="K24" i="117"/>
  <c r="Q23" i="117"/>
  <c r="Q26" i="99"/>
  <c r="K23" i="99"/>
  <c r="Q25" i="99"/>
  <c r="K26" i="99"/>
  <c r="K25" i="99"/>
  <c r="N27" i="99"/>
  <c r="N24" i="99"/>
  <c r="U12" i="119"/>
  <c r="U11" i="119"/>
  <c r="U14" i="119"/>
  <c r="Q20" i="119"/>
  <c r="U16" i="119"/>
  <c r="U22" i="119"/>
  <c r="U19" i="119"/>
  <c r="U13" i="119"/>
  <c r="U23" i="119"/>
  <c r="U17" i="119"/>
  <c r="U21" i="119"/>
  <c r="N20" i="119"/>
  <c r="U20" i="119"/>
  <c r="U31" i="118"/>
  <c r="K30" i="118"/>
  <c r="K26" i="118"/>
  <c r="N28" i="118"/>
  <c r="Q29" i="118"/>
  <c r="K28" i="118"/>
  <c r="Q27" i="118"/>
  <c r="N30" i="118"/>
  <c r="Q26" i="118"/>
  <c r="N27" i="118"/>
  <c r="K29" i="118"/>
  <c r="Q28" i="118"/>
  <c r="N26" i="118"/>
  <c r="K27" i="118"/>
  <c r="U28" i="118"/>
  <c r="Q30" i="118"/>
  <c r="U27" i="118"/>
  <c r="N29" i="118"/>
  <c r="U30" i="118"/>
  <c r="U26" i="118"/>
  <c r="U29" i="118"/>
  <c r="Q22" i="117"/>
  <c r="K22" i="117"/>
  <c r="N24" i="117"/>
  <c r="Q25" i="117"/>
  <c r="K25" i="117"/>
  <c r="N23" i="117"/>
  <c r="U25" i="117"/>
  <c r="U23" i="117"/>
  <c r="U24" i="117"/>
  <c r="U22" i="117"/>
  <c r="Q23" i="99"/>
  <c r="N26" i="99"/>
  <c r="Q27" i="99"/>
  <c r="K27" i="99"/>
  <c r="N25" i="99"/>
  <c r="Q24" i="99"/>
  <c r="K24" i="99"/>
  <c r="U25" i="99"/>
  <c r="U27" i="99"/>
  <c r="N23" i="99"/>
  <c r="U26" i="99"/>
  <c r="U24" i="99"/>
  <c r="U23" i="99"/>
  <c r="U18" i="81"/>
  <c r="A18" i="81" s="1"/>
  <c r="J19" i="86"/>
  <c r="M19" i="86"/>
  <c r="P19" i="86"/>
  <c r="J24" i="86"/>
  <c r="M24" i="86"/>
  <c r="P24" i="86"/>
  <c r="J13" i="86"/>
  <c r="M13" i="86"/>
  <c r="P13" i="86"/>
  <c r="J17" i="86"/>
  <c r="M17" i="86"/>
  <c r="P17" i="86"/>
  <c r="J11" i="86"/>
  <c r="M11" i="86"/>
  <c r="P11" i="86"/>
  <c r="J21" i="86"/>
  <c r="M21" i="86"/>
  <c r="P21" i="86"/>
  <c r="J27" i="86"/>
  <c r="M27" i="86"/>
  <c r="P27" i="86"/>
  <c r="J16" i="86"/>
  <c r="M16" i="86"/>
  <c r="P16" i="86"/>
  <c r="J18" i="86"/>
  <c r="M18" i="86"/>
  <c r="P18" i="86"/>
  <c r="J12" i="86"/>
  <c r="M12" i="86"/>
  <c r="P12" i="86"/>
  <c r="J20" i="86"/>
  <c r="M20" i="86"/>
  <c r="P20" i="86"/>
  <c r="J15" i="86"/>
  <c r="M15" i="86"/>
  <c r="P15" i="86"/>
  <c r="J25" i="86"/>
  <c r="M25" i="86"/>
  <c r="P25" i="86"/>
  <c r="J23" i="86"/>
  <c r="M23" i="86"/>
  <c r="P23" i="86"/>
  <c r="J22" i="86"/>
  <c r="M22" i="86"/>
  <c r="P22" i="86"/>
  <c r="J26" i="86"/>
  <c r="M26" i="86"/>
  <c r="P26" i="86"/>
  <c r="P14" i="86"/>
  <c r="M14" i="86"/>
  <c r="J14" i="86"/>
  <c r="P15" i="118"/>
  <c r="P18" i="118"/>
  <c r="M18" i="118"/>
  <c r="J18" i="118"/>
  <c r="J11" i="118"/>
  <c r="M11" i="118"/>
  <c r="P11" i="118"/>
  <c r="J14" i="118"/>
  <c r="M14" i="118"/>
  <c r="P14" i="118"/>
  <c r="J15" i="118"/>
  <c r="M15" i="118"/>
  <c r="J17" i="118"/>
  <c r="M17" i="118"/>
  <c r="P17" i="118"/>
  <c r="J19" i="118"/>
  <c r="M19" i="118"/>
  <c r="P19" i="118"/>
  <c r="J13" i="118"/>
  <c r="M13" i="118"/>
  <c r="P13" i="118"/>
  <c r="J12" i="118"/>
  <c r="M12" i="118"/>
  <c r="P12" i="118"/>
  <c r="J16" i="118"/>
  <c r="M16" i="118"/>
  <c r="P16" i="118"/>
  <c r="J11" i="81"/>
  <c r="M11" i="81"/>
  <c r="P11" i="81"/>
  <c r="A17" i="119" l="1"/>
  <c r="A31" i="118"/>
  <c r="A24" i="117"/>
  <c r="A13" i="119"/>
  <c r="A16" i="119"/>
  <c r="A21" i="119"/>
  <c r="A14" i="119"/>
  <c r="A19" i="119"/>
  <c r="A11" i="119"/>
  <c r="A18" i="119"/>
  <c r="A23" i="119"/>
  <c r="A22" i="119"/>
  <c r="A12" i="119"/>
  <c r="A15" i="119"/>
  <c r="A20" i="119"/>
  <c r="A29" i="118"/>
  <c r="A26" i="118"/>
  <c r="A30" i="118"/>
  <c r="A28" i="118"/>
  <c r="A27" i="118"/>
  <c r="A23" i="117"/>
  <c r="A22" i="117"/>
  <c r="A25" i="117"/>
  <c r="A27" i="99"/>
  <c r="A26" i="99"/>
  <c r="A24" i="99"/>
  <c r="A23" i="99"/>
  <c r="A25" i="99"/>
  <c r="N27" i="86"/>
  <c r="Q24" i="86"/>
  <c r="K16" i="86"/>
  <c r="N19" i="86"/>
  <c r="N18" i="86"/>
  <c r="N22" i="86"/>
  <c r="N13" i="86"/>
  <c r="N25" i="86"/>
  <c r="N11" i="86"/>
  <c r="N20" i="86"/>
  <c r="Q26" i="86"/>
  <c r="Q23" i="86"/>
  <c r="Q15" i="86"/>
  <c r="Q12" i="86"/>
  <c r="Q18" i="86"/>
  <c r="Q27" i="86"/>
  <c r="Q11" i="86"/>
  <c r="Q13" i="86"/>
  <c r="Q19" i="86"/>
  <c r="Q22" i="86"/>
  <c r="Q25" i="86"/>
  <c r="Q20" i="86"/>
  <c r="Q16" i="86"/>
  <c r="Q21" i="86"/>
  <c r="Q17" i="86"/>
  <c r="N26" i="86"/>
  <c r="N23" i="86"/>
  <c r="N15" i="86"/>
  <c r="N12" i="86"/>
  <c r="N16" i="86"/>
  <c r="N21" i="86"/>
  <c r="N24" i="86"/>
  <c r="N17" i="86"/>
  <c r="K23" i="86"/>
  <c r="K27" i="86"/>
  <c r="K15" i="86"/>
  <c r="K17" i="86"/>
  <c r="K26" i="86"/>
  <c r="K20" i="86"/>
  <c r="K12" i="86"/>
  <c r="K13" i="86"/>
  <c r="K24" i="86"/>
  <c r="K22" i="86"/>
  <c r="K21" i="86"/>
  <c r="K25" i="86"/>
  <c r="K11" i="86"/>
  <c r="K18" i="86"/>
  <c r="K19" i="86"/>
  <c r="N13" i="118"/>
  <c r="K18" i="118"/>
  <c r="N14" i="118"/>
  <c r="N11" i="118"/>
  <c r="N17" i="118"/>
  <c r="K17" i="118"/>
  <c r="K12" i="118"/>
  <c r="K15" i="118"/>
  <c r="N19" i="118"/>
  <c r="N18" i="118"/>
  <c r="K19" i="118"/>
  <c r="N15" i="118"/>
  <c r="K13" i="118"/>
  <c r="K14" i="118"/>
  <c r="N12" i="118"/>
  <c r="K11" i="118"/>
  <c r="Q11" i="118"/>
  <c r="T11" i="118"/>
  <c r="U11" i="118"/>
  <c r="Q14" i="118"/>
  <c r="T14" i="118"/>
  <c r="U14" i="118"/>
  <c r="Q15" i="118"/>
  <c r="T15" i="118"/>
  <c r="U15" i="118"/>
  <c r="Q17" i="118"/>
  <c r="T17" i="118"/>
  <c r="U17" i="118"/>
  <c r="Q19" i="118"/>
  <c r="T19" i="118"/>
  <c r="U19" i="118"/>
  <c r="Q13" i="118"/>
  <c r="T13" i="118"/>
  <c r="U13" i="118"/>
  <c r="Q12" i="118"/>
  <c r="T12" i="118"/>
  <c r="U12" i="118"/>
  <c r="T18" i="118"/>
  <c r="U18" i="118"/>
  <c r="T16" i="118"/>
  <c r="Q18" i="118"/>
  <c r="N16" i="118"/>
  <c r="U16" i="118"/>
  <c r="T11" i="117"/>
  <c r="P11" i="117"/>
  <c r="M11" i="117"/>
  <c r="J11" i="117"/>
  <c r="T13" i="117"/>
  <c r="P13" i="117"/>
  <c r="M13" i="117"/>
  <c r="J13" i="117"/>
  <c r="T15" i="117"/>
  <c r="P15" i="117"/>
  <c r="M15" i="117"/>
  <c r="J15" i="117"/>
  <c r="T12" i="117"/>
  <c r="P12" i="117"/>
  <c r="M12" i="117"/>
  <c r="J12" i="117"/>
  <c r="T14" i="117"/>
  <c r="P14" i="117"/>
  <c r="Q14" i="117" s="1"/>
  <c r="M14" i="117"/>
  <c r="N15" i="117" s="1"/>
  <c r="J14" i="117"/>
  <c r="T13" i="99"/>
  <c r="T15" i="99"/>
  <c r="T11" i="99"/>
  <c r="T12" i="99"/>
  <c r="T14" i="99"/>
  <c r="T16" i="99"/>
  <c r="U11" i="81"/>
  <c r="T11" i="81"/>
  <c r="P14" i="99"/>
  <c r="P12" i="99"/>
  <c r="P11" i="99"/>
  <c r="P15" i="99"/>
  <c r="P13" i="99"/>
  <c r="P16" i="99"/>
  <c r="J13" i="99"/>
  <c r="M13" i="99"/>
  <c r="J15" i="99"/>
  <c r="M15" i="99"/>
  <c r="J11" i="99"/>
  <c r="M11" i="99"/>
  <c r="J12" i="99"/>
  <c r="M12" i="99"/>
  <c r="J14" i="99"/>
  <c r="M14" i="99"/>
  <c r="Q11" i="81"/>
  <c r="L34" i="64"/>
  <c r="A34" i="64" s="1"/>
  <c r="L33" i="64"/>
  <c r="A33" i="64" s="1"/>
  <c r="L26" i="64"/>
  <c r="L28" i="64"/>
  <c r="L27" i="64"/>
  <c r="L20" i="64"/>
  <c r="L19" i="64"/>
  <c r="A21" i="64" l="1"/>
  <c r="A20" i="64"/>
  <c r="A19" i="64"/>
  <c r="A26" i="64"/>
  <c r="A27" i="64"/>
  <c r="A28" i="64"/>
  <c r="U15" i="99"/>
  <c r="U14" i="99"/>
  <c r="K14" i="117"/>
  <c r="A11" i="118"/>
  <c r="A17" i="118"/>
  <c r="A12" i="118"/>
  <c r="A15" i="118"/>
  <c r="A13" i="118"/>
  <c r="A14" i="118"/>
  <c r="A19" i="118"/>
  <c r="U11" i="117"/>
  <c r="U15" i="117"/>
  <c r="U11" i="99"/>
  <c r="U12" i="99"/>
  <c r="Q16" i="99"/>
  <c r="U13" i="99"/>
  <c r="K13" i="117"/>
  <c r="K16" i="118"/>
  <c r="Q16" i="118"/>
  <c r="U14" i="117"/>
  <c r="N14" i="117"/>
  <c r="U12" i="117"/>
  <c r="Q13" i="117"/>
  <c r="N12" i="117"/>
  <c r="Q11" i="117"/>
  <c r="K11" i="117"/>
  <c r="K12" i="117"/>
  <c r="Q12" i="117"/>
  <c r="N13" i="117"/>
  <c r="U13" i="117"/>
  <c r="Q15" i="117"/>
  <c r="K15" i="117"/>
  <c r="N11" i="117"/>
  <c r="Q12" i="99"/>
  <c r="Q13" i="99"/>
  <c r="Q14" i="99"/>
  <c r="Q15" i="99"/>
  <c r="Q11" i="99"/>
  <c r="A14" i="117" l="1"/>
  <c r="A18" i="118"/>
  <c r="A16" i="118"/>
  <c r="A13" i="117"/>
  <c r="A12" i="117"/>
  <c r="A15" i="117"/>
  <c r="A11" i="117"/>
  <c r="T14" i="86" l="1"/>
  <c r="T19" i="86"/>
  <c r="U19" i="86"/>
  <c r="T24" i="86"/>
  <c r="U13" i="86"/>
  <c r="T13" i="86"/>
  <c r="T17" i="86"/>
  <c r="U11" i="86"/>
  <c r="T11" i="86"/>
  <c r="T21" i="86"/>
  <c r="U27" i="86"/>
  <c r="T27" i="86"/>
  <c r="T16" i="86"/>
  <c r="T18" i="86"/>
  <c r="U18" i="86"/>
  <c r="T12" i="86"/>
  <c r="U20" i="86"/>
  <c r="T20" i="86"/>
  <c r="T15" i="86"/>
  <c r="U25" i="86"/>
  <c r="T25" i="86"/>
  <c r="T23" i="86"/>
  <c r="U22" i="86"/>
  <c r="T22" i="86"/>
  <c r="T26" i="86"/>
  <c r="U26" i="86" l="1"/>
  <c r="U23" i="86"/>
  <c r="U15" i="86"/>
  <c r="U12" i="86"/>
  <c r="U16" i="86"/>
  <c r="U21" i="86"/>
  <c r="U17" i="86"/>
  <c r="U24" i="86"/>
  <c r="U14" i="86"/>
  <c r="L10" i="64"/>
  <c r="L9" i="64"/>
  <c r="L11" i="64"/>
  <c r="L12" i="64"/>
  <c r="L13" i="64"/>
  <c r="L14" i="64"/>
  <c r="A19" i="86" l="1"/>
  <c r="A24" i="86"/>
  <c r="M16" i="99" l="1"/>
  <c r="J16" i="99"/>
  <c r="U16" i="99" l="1"/>
  <c r="K13" i="99"/>
  <c r="K15" i="99"/>
  <c r="K11" i="99"/>
  <c r="K12" i="99"/>
  <c r="K14" i="99"/>
  <c r="N13" i="99"/>
  <c r="N15" i="99"/>
  <c r="N11" i="99"/>
  <c r="N12" i="99"/>
  <c r="N14" i="99"/>
  <c r="N16" i="99"/>
  <c r="K16" i="99"/>
  <c r="Q14" i="86" l="1"/>
  <c r="N14" i="86"/>
  <c r="K14" i="86"/>
  <c r="A11" i="99"/>
  <c r="A16" i="99"/>
  <c r="A15" i="99"/>
  <c r="A13" i="99"/>
  <c r="A14" i="99"/>
  <c r="A12" i="99"/>
  <c r="A21" i="86" l="1"/>
  <c r="A20" i="86"/>
  <c r="A13" i="86"/>
  <c r="A14" i="86"/>
  <c r="A12" i="86"/>
  <c r="A18" i="86"/>
  <c r="A22" i="86"/>
  <c r="A27" i="86"/>
  <c r="A26" i="86"/>
  <c r="A11" i="86"/>
  <c r="A17" i="86"/>
  <c r="A25" i="86"/>
  <c r="A16" i="86"/>
  <c r="A15" i="86"/>
  <c r="A23" i="86"/>
  <c r="K11" i="81"/>
  <c r="N11" i="81"/>
  <c r="A11" i="81" l="1"/>
  <c r="A12" i="64" l="1"/>
  <c r="A13" i="64"/>
  <c r="A9" i="64"/>
  <c r="A11" i="64"/>
  <c r="V22" i="70"/>
  <c r="U22" i="70"/>
  <c r="S22" i="70"/>
  <c r="O22" i="70"/>
  <c r="K22" i="70"/>
  <c r="V21" i="70"/>
  <c r="U21" i="70"/>
  <c r="S21" i="70"/>
  <c r="O21" i="70"/>
  <c r="K21" i="70"/>
  <c r="V23" i="70"/>
  <c r="U23" i="70"/>
  <c r="S23" i="70"/>
  <c r="O23" i="70"/>
  <c r="K23" i="70"/>
  <c r="V12" i="70"/>
  <c r="U12" i="70"/>
  <c r="S12" i="70"/>
  <c r="O12" i="70"/>
  <c r="K12" i="70"/>
  <c r="V8" i="70"/>
  <c r="U8" i="70"/>
  <c r="S8" i="70"/>
  <c r="O8" i="70"/>
  <c r="K8" i="70"/>
  <c r="V11" i="70"/>
  <c r="U11" i="70"/>
  <c r="S11" i="70"/>
  <c r="O11" i="70"/>
  <c r="K11" i="70"/>
  <c r="V10" i="70"/>
  <c r="U10" i="70"/>
  <c r="S10" i="70"/>
  <c r="O10" i="70"/>
  <c r="K10" i="70"/>
  <c r="V9" i="70"/>
  <c r="U9" i="70"/>
  <c r="S9" i="70"/>
  <c r="O9" i="70"/>
  <c r="K9" i="70"/>
  <c r="T21" i="70" l="1"/>
  <c r="P21" i="70"/>
  <c r="W21" i="70"/>
  <c r="L22" i="70"/>
  <c r="L23" i="70"/>
  <c r="L21" i="70"/>
  <c r="T22" i="70"/>
  <c r="T23" i="70"/>
  <c r="P23" i="70"/>
  <c r="P22" i="70"/>
  <c r="W23" i="70"/>
  <c r="W22" i="70"/>
  <c r="T12" i="70"/>
  <c r="W8" i="70"/>
  <c r="W10" i="70"/>
  <c r="L12" i="70"/>
  <c r="T11" i="70"/>
  <c r="T10" i="70"/>
  <c r="T8" i="70"/>
  <c r="P12" i="70"/>
  <c r="P10" i="70"/>
  <c r="W11" i="70"/>
  <c r="P8" i="70"/>
  <c r="W12" i="70"/>
  <c r="P11" i="70"/>
  <c r="L9" i="70"/>
  <c r="P9" i="70"/>
  <c r="T9" i="70"/>
  <c r="L10" i="70"/>
  <c r="L11" i="70"/>
  <c r="L8" i="70"/>
  <c r="W9" i="70"/>
  <c r="A14" i="64"/>
  <c r="A10" i="64"/>
  <c r="A22" i="70" l="1"/>
  <c r="A21" i="70"/>
  <c r="A23" i="70"/>
  <c r="A9" i="70"/>
  <c r="A8" i="70"/>
  <c r="A10" i="70"/>
  <c r="A12" i="70"/>
  <c r="A11" i="70"/>
</calcChain>
</file>

<file path=xl/sharedStrings.xml><?xml version="1.0" encoding="utf-8"?>
<sst xmlns="http://schemas.openxmlformats.org/spreadsheetml/2006/main" count="2451" uniqueCount="514">
  <si>
    <t>Выездка</t>
  </si>
  <si>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</si>
  <si>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</si>
  <si>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</si>
  <si>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</si>
  <si>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</si>
  <si>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1юн</t>
  </si>
  <si>
    <t>б/р</t>
  </si>
  <si>
    <t>г.Н.Новгород кск "Пассаж"</t>
  </si>
  <si>
    <t>Главный судья</t>
  </si>
  <si>
    <t>Главный секретарь</t>
  </si>
  <si>
    <t>на оформлен.</t>
  </si>
  <si>
    <t>Рег. №</t>
  </si>
  <si>
    <t>Команда</t>
  </si>
  <si>
    <t>Нижегородская область</t>
  </si>
  <si>
    <t>кмс</t>
  </si>
  <si>
    <t xml:space="preserve">ДЮСШ "Олимп" </t>
  </si>
  <si>
    <r>
      <t xml:space="preserve">ВОРОНИНА </t>
    </r>
    <r>
      <rPr>
        <sz val="8"/>
        <rFont val="Verdana"/>
        <family val="2"/>
        <charset val="204"/>
      </rPr>
      <t>Вероника, 2005</t>
    </r>
  </si>
  <si>
    <t>Время</t>
  </si>
  <si>
    <t>014793</t>
  </si>
  <si>
    <t>033205</t>
  </si>
  <si>
    <t>Место</t>
  </si>
  <si>
    <t>%</t>
  </si>
  <si>
    <t>Баллы</t>
  </si>
  <si>
    <t>Всего %</t>
  </si>
  <si>
    <t>Всего баллов</t>
  </si>
  <si>
    <t>Ошибки</t>
  </si>
  <si>
    <t>М</t>
  </si>
  <si>
    <t>С</t>
  </si>
  <si>
    <t>Технические результаты</t>
  </si>
  <si>
    <t>Рег.№</t>
  </si>
  <si>
    <t>Тех.ош.</t>
  </si>
  <si>
    <t>Вып. норм</t>
  </si>
  <si>
    <t>техника</t>
  </si>
  <si>
    <t>№Рег</t>
  </si>
  <si>
    <t>№лошади</t>
  </si>
  <si>
    <t>Команда, регион</t>
  </si>
  <si>
    <t>Технический делегат</t>
  </si>
  <si>
    <t>Е</t>
  </si>
  <si>
    <r>
      <t xml:space="preserve">Технические результаты </t>
    </r>
    <r>
      <rPr>
        <sz val="14"/>
        <rFont val="Verdana"/>
        <family val="2"/>
        <charset val="204"/>
      </rPr>
      <t>выездка</t>
    </r>
  </si>
  <si>
    <t>артистичность</t>
  </si>
  <si>
    <t>КСК "Курцево"</t>
  </si>
  <si>
    <t>067099</t>
  </si>
  <si>
    <r>
      <t>ЭЛЬБРУС</t>
    </r>
    <r>
      <rPr>
        <sz val="8"/>
        <rFont val="Verdana"/>
        <family val="2"/>
        <charset val="204"/>
      </rPr>
      <t>-09,мер.,вор.,УВП,Бридж,Украина</t>
    </r>
  </si>
  <si>
    <t>014630</t>
  </si>
  <si>
    <t>Гунько Е.В.</t>
  </si>
  <si>
    <t>Сачкова А.</t>
  </si>
  <si>
    <t>КЭК "Ассамблея"</t>
  </si>
  <si>
    <r>
      <t xml:space="preserve">ДЕДИКОВА </t>
    </r>
    <r>
      <rPr>
        <sz val="8"/>
        <rFont val="Verdana"/>
        <family val="2"/>
        <charset val="204"/>
      </rPr>
      <t>Екатерина, 1998</t>
    </r>
  </si>
  <si>
    <r>
      <t>ЛЯ-НЕЖ</t>
    </r>
    <r>
      <rPr>
        <sz val="8"/>
        <rFont val="Verdana"/>
        <family val="2"/>
        <charset val="204"/>
      </rPr>
      <t>-03,мер.,зол.,ахалтек-трак.,Паджарлы, Украина</t>
    </r>
  </si>
  <si>
    <t>013178</t>
  </si>
  <si>
    <t>066999</t>
  </si>
  <si>
    <t>001595</t>
  </si>
  <si>
    <r>
      <t>ОКСФОРД</t>
    </r>
    <r>
      <rPr>
        <sz val="8"/>
        <rFont val="Verdana"/>
        <family val="2"/>
        <charset val="204"/>
      </rPr>
      <t>-08,мер.,сер.,УВП,Образец,Украина</t>
    </r>
  </si>
  <si>
    <t>013168</t>
  </si>
  <si>
    <t>011605</t>
  </si>
  <si>
    <t>019189</t>
  </si>
  <si>
    <t>013181</t>
  </si>
  <si>
    <t>014631</t>
  </si>
  <si>
    <t>018971</t>
  </si>
  <si>
    <r>
      <t>КВИЛЛО</t>
    </r>
    <r>
      <rPr>
        <sz val="8"/>
        <rFont val="Verdana"/>
        <family val="2"/>
        <charset val="204"/>
      </rPr>
      <t>-05,мер.,сер.,андалуз.,Гусарапо,Испания</t>
    </r>
  </si>
  <si>
    <r>
      <rPr>
        <b/>
        <sz val="8"/>
        <rFont val="Verdana"/>
        <family val="2"/>
        <charset val="204"/>
      </rPr>
      <t>ПЕВУЧИЙ</t>
    </r>
    <r>
      <rPr>
        <sz val="8"/>
        <rFont val="Verdana"/>
        <family val="2"/>
        <charset val="204"/>
      </rPr>
      <t>-07,мер.,рыж., полукр.,Перегей,Перевозский к/з</t>
    </r>
  </si>
  <si>
    <t>001985</t>
  </si>
  <si>
    <t>КЮР Среднего приза №1</t>
  </si>
  <si>
    <t>Нижегородская область - 1</t>
  </si>
  <si>
    <t>Нижегородская область - 2</t>
  </si>
  <si>
    <t>014485</t>
  </si>
  <si>
    <t>004892</t>
  </si>
  <si>
    <t>Коган И.Л.(ВК, Костромская область)</t>
  </si>
  <si>
    <t>020807</t>
  </si>
  <si>
    <r>
      <t xml:space="preserve">КРАВЧУК </t>
    </r>
    <r>
      <rPr>
        <sz val="8"/>
        <rFont val="Verdana"/>
        <family val="2"/>
        <charset val="204"/>
      </rPr>
      <t>Валерия, 2005</t>
    </r>
  </si>
  <si>
    <t>018105</t>
  </si>
  <si>
    <r>
      <t>БАГЕТ</t>
    </r>
    <r>
      <rPr>
        <sz val="8"/>
        <rFont val="Verdana"/>
        <family val="2"/>
        <charset val="204"/>
      </rPr>
      <t>-12,мер.,рыж.,полукр.,Гавалеор, Нижегородская область</t>
    </r>
  </si>
  <si>
    <t>019292</t>
  </si>
  <si>
    <t>Кравчук Е.А.</t>
  </si>
  <si>
    <t>КСК "Путьково"</t>
  </si>
  <si>
    <t>Филлипова И.</t>
  </si>
  <si>
    <r>
      <t>САПФИР</t>
    </r>
    <r>
      <rPr>
        <sz val="8"/>
        <rFont val="Verdana"/>
        <family val="2"/>
        <charset val="204"/>
      </rPr>
      <t>-04,мер.,тем-сер.,терск.,Статист,савропольский край</t>
    </r>
  </si>
  <si>
    <t>013071</t>
  </si>
  <si>
    <t>3юн</t>
  </si>
  <si>
    <r>
      <t>ИНКРУСТАЦИЯ ДИАМАНТ</t>
    </r>
    <r>
      <rPr>
        <sz val="8"/>
        <rFont val="Verdana"/>
        <family val="2"/>
        <charset val="204"/>
      </rPr>
      <t>-11,коб.,гнед.,УВП, Сандрос Диамант,Украина</t>
    </r>
  </si>
  <si>
    <t>014628</t>
  </si>
  <si>
    <r>
      <t>ЭКИПАЖ</t>
    </r>
    <r>
      <rPr>
        <sz val="8"/>
        <rFont val="Verdana"/>
        <family val="2"/>
        <charset val="204"/>
      </rPr>
      <t>-11,мер.кар.,УВП,Казанова,Украина</t>
    </r>
  </si>
  <si>
    <r>
      <t>ОРКЕСТР</t>
    </r>
    <r>
      <rPr>
        <sz val="8"/>
        <rFont val="Verdana"/>
        <family val="2"/>
        <charset val="204"/>
      </rPr>
      <t>-09,жер.,гнед.,УВП,Тарбаган,Украина</t>
    </r>
  </si>
  <si>
    <t>013179</t>
  </si>
  <si>
    <t>на оформлении</t>
  </si>
  <si>
    <t>Команда, Регион</t>
  </si>
  <si>
    <t>Нижегородская область КЭК "Ассамблея"</t>
  </si>
  <si>
    <t>Нижегородская область, КЭК "Ассамблея"</t>
  </si>
  <si>
    <t>Абсолютное первенство</t>
  </si>
  <si>
    <t>Мальчики, девочки</t>
  </si>
  <si>
    <r>
      <t xml:space="preserve">МОКЕЕВА </t>
    </r>
    <r>
      <rPr>
        <sz val="8"/>
        <rFont val="Verdana"/>
        <family val="2"/>
        <charset val="204"/>
      </rPr>
      <t>Александра, 2000</t>
    </r>
  </si>
  <si>
    <t>079500</t>
  </si>
  <si>
    <r>
      <t>ВАЛЬС МЕНДЕЛЬСОНА</t>
    </r>
    <r>
      <rPr>
        <sz val="8"/>
        <rFont val="Verdana"/>
        <family val="2"/>
        <charset val="204"/>
      </rPr>
      <t>-08, мер., кар., ган., Вихорь из Полочан, с. Починки</t>
    </r>
  </si>
  <si>
    <t>010019</t>
  </si>
  <si>
    <r>
      <t>ГИБРАЛТАР</t>
    </r>
    <r>
      <rPr>
        <sz val="8"/>
        <rFont val="Verdana"/>
        <family val="2"/>
        <charset val="204"/>
      </rPr>
      <t>-07, мер., гнед., орл. рыс., Беркут</t>
    </r>
  </si>
  <si>
    <r>
      <t xml:space="preserve">ШИЛЬНОВА </t>
    </r>
    <r>
      <rPr>
        <sz val="8"/>
        <rFont val="Verdana"/>
        <family val="2"/>
        <charset val="204"/>
      </rPr>
      <t>Александра, 2003</t>
    </r>
  </si>
  <si>
    <r>
      <t xml:space="preserve">ПАНКОВ </t>
    </r>
    <r>
      <rPr>
        <sz val="8"/>
        <color theme="1"/>
        <rFont val="Verdana"/>
        <family val="2"/>
        <charset val="204"/>
      </rPr>
      <t>Владимир, 1999</t>
    </r>
  </si>
  <si>
    <r>
      <t xml:space="preserve">ЛИПАТОВА </t>
    </r>
    <r>
      <rPr>
        <sz val="8"/>
        <color theme="1"/>
        <rFont val="Verdana"/>
        <family val="2"/>
        <charset val="204"/>
      </rPr>
      <t>Валерия, 1995</t>
    </r>
  </si>
  <si>
    <r>
      <t xml:space="preserve">КУЛАКОВА </t>
    </r>
    <r>
      <rPr>
        <sz val="8"/>
        <color theme="1"/>
        <rFont val="Verdana"/>
        <family val="2"/>
        <charset val="204"/>
      </rPr>
      <t>Дарина, 2005</t>
    </r>
  </si>
  <si>
    <r>
      <t xml:space="preserve">МУРАВЬЕВА </t>
    </r>
    <r>
      <rPr>
        <sz val="8"/>
        <color theme="1"/>
        <rFont val="Verdana"/>
        <family val="2"/>
        <charset val="204"/>
      </rPr>
      <t xml:space="preserve"> Евгения, 2004</t>
    </r>
  </si>
  <si>
    <r>
      <t xml:space="preserve">ЖИРОВА </t>
    </r>
    <r>
      <rPr>
        <sz val="8"/>
        <color theme="1"/>
        <rFont val="Verdana"/>
        <family val="2"/>
        <charset val="204"/>
      </rPr>
      <t>Ульяна, 2006</t>
    </r>
  </si>
  <si>
    <r>
      <t xml:space="preserve">КАЛЫНОВА </t>
    </r>
    <r>
      <rPr>
        <sz val="8"/>
        <color theme="1"/>
        <rFont val="Verdana"/>
        <family val="2"/>
        <charset val="204"/>
      </rPr>
      <t>Ольга, 2004</t>
    </r>
  </si>
  <si>
    <t>018874</t>
  </si>
  <si>
    <r>
      <t xml:space="preserve">САНДАКОВА </t>
    </r>
    <r>
      <rPr>
        <sz val="8"/>
        <rFont val="Verdana"/>
        <family val="2"/>
        <charset val="204"/>
      </rPr>
      <t>Анастасия, 1992</t>
    </r>
  </si>
  <si>
    <t>СШОР по СП и КС</t>
  </si>
  <si>
    <r>
      <t>АРХИМЕД</t>
    </r>
    <r>
      <rPr>
        <sz val="8"/>
        <rFont val="Verdana"/>
        <family val="2"/>
        <charset val="204"/>
      </rPr>
      <t>-09,мер.,гнед.,трак.,Антигон 9, Нижегородская обл.</t>
    </r>
  </si>
  <si>
    <t>Городнова</t>
  </si>
  <si>
    <t>СШОР пи СП и КС</t>
  </si>
  <si>
    <r>
      <t xml:space="preserve">ДУКСИНА </t>
    </r>
    <r>
      <rPr>
        <sz val="8"/>
        <color theme="1"/>
        <rFont val="Verdana"/>
        <family val="2"/>
        <charset val="204"/>
      </rPr>
      <t xml:space="preserve">Анастасия, 1994 </t>
    </r>
  </si>
  <si>
    <t>035494</t>
  </si>
  <si>
    <t>072901</t>
  </si>
  <si>
    <r>
      <t xml:space="preserve">КОЛОКОЛЬНИКОВА </t>
    </r>
    <r>
      <rPr>
        <sz val="8"/>
        <color theme="1"/>
        <rFont val="Verdana"/>
        <family val="2"/>
        <charset val="204"/>
      </rPr>
      <t>Оксана, 2001</t>
    </r>
  </si>
  <si>
    <r>
      <t>МИЧИГАН</t>
    </r>
    <r>
      <rPr>
        <sz val="8"/>
        <rFont val="Verdana"/>
        <family val="2"/>
        <charset val="204"/>
      </rPr>
      <t>-05,мер.,рыж-пег.,полукр.,Россия</t>
    </r>
  </si>
  <si>
    <t>018969</t>
  </si>
  <si>
    <r>
      <t>ХАН ТЕНГРИ</t>
    </r>
    <r>
      <rPr>
        <sz val="8"/>
        <rFont val="Verdana"/>
        <family val="2"/>
        <charset val="204"/>
      </rPr>
      <t>-10,мер.,гнед.,полукр.,Август, КФХ"Простор"</t>
    </r>
  </si>
  <si>
    <t>014799</t>
  </si>
  <si>
    <r>
      <t>КАИР</t>
    </r>
    <r>
      <rPr>
        <sz val="8"/>
        <rFont val="Verdana"/>
        <family val="2"/>
        <charset val="204"/>
      </rPr>
      <t>-12,мер.,гнед.,полукр.,Кипр,КФХ"Простор"</t>
    </r>
  </si>
  <si>
    <t>021901</t>
  </si>
  <si>
    <t>Рябинин В.П.</t>
  </si>
  <si>
    <r>
      <t>ХОБЕР ФЛАЙИНГ КОМЕТ</t>
    </r>
    <r>
      <rPr>
        <sz val="8"/>
        <rFont val="Verdana"/>
        <family val="2"/>
        <charset val="204"/>
      </rPr>
      <t>-07,мер.,вор.,уэльс.пони, Хореб Еурос, Великобритания</t>
    </r>
  </si>
  <si>
    <t>022925</t>
  </si>
  <si>
    <t>Сачков А.</t>
  </si>
  <si>
    <t>077804</t>
  </si>
  <si>
    <r>
      <t>ДЕНВЕР</t>
    </r>
    <r>
      <rPr>
        <sz val="8"/>
        <rFont val="Verdana"/>
        <family val="2"/>
        <charset val="204"/>
      </rPr>
      <t>-10,мер.,гнед.,полукр.,Батист,ГПКЗ "Прилепский"</t>
    </r>
  </si>
  <si>
    <t>013419</t>
  </si>
  <si>
    <t>Гладышева А.</t>
  </si>
  <si>
    <r>
      <t xml:space="preserve">ПАВЛОВА </t>
    </r>
    <r>
      <rPr>
        <sz val="8"/>
        <color theme="1"/>
        <rFont val="Verdana"/>
        <family val="2"/>
        <charset val="204"/>
      </rPr>
      <t>Полина, 2004</t>
    </r>
  </si>
  <si>
    <t>060804</t>
  </si>
  <si>
    <t>018972</t>
  </si>
  <si>
    <r>
      <t>БАРСЕГЯН</t>
    </r>
    <r>
      <rPr>
        <sz val="8"/>
        <color theme="1"/>
        <rFont val="Verdana"/>
        <family val="2"/>
        <charset val="204"/>
      </rPr>
      <t xml:space="preserve"> Карина, 2004</t>
    </r>
  </si>
  <si>
    <t>064004</t>
  </si>
  <si>
    <r>
      <t>ЛЛАНИДАН ФЛЕШ ДЖЕК</t>
    </r>
    <r>
      <rPr>
        <sz val="8"/>
        <rFont val="Verdana"/>
        <family val="2"/>
        <charset val="204"/>
      </rPr>
      <t>-14,коб.,бул.,уэльс.пони, Пвллмелин Мунракер, Великобритания</t>
    </r>
  </si>
  <si>
    <t>022237</t>
  </si>
  <si>
    <r>
      <t xml:space="preserve">КИРСАНОВА </t>
    </r>
    <r>
      <rPr>
        <sz val="8"/>
        <color theme="1"/>
        <rFont val="Verdana"/>
        <family val="2"/>
        <charset val="204"/>
      </rPr>
      <t>Александра, 2012</t>
    </r>
  </si>
  <si>
    <t>002312</t>
  </si>
  <si>
    <r>
      <t>МОЗАЙКА</t>
    </r>
    <r>
      <rPr>
        <sz val="8"/>
        <rFont val="Verdana"/>
        <family val="2"/>
        <charset val="204"/>
      </rPr>
      <t>-07,коб.,сер.,орл.пор.,Мизгир, Саратовская обл.</t>
    </r>
  </si>
  <si>
    <t>017166</t>
  </si>
  <si>
    <r>
      <t xml:space="preserve">ПОЛЯКОВА </t>
    </r>
    <r>
      <rPr>
        <sz val="8"/>
        <color theme="1"/>
        <rFont val="Verdana"/>
        <family val="2"/>
        <charset val="204"/>
      </rPr>
      <t>Соня, 2010</t>
    </r>
  </si>
  <si>
    <t>013010</t>
  </si>
  <si>
    <t>022236</t>
  </si>
  <si>
    <r>
      <t>РОДЖЕР</t>
    </r>
    <r>
      <rPr>
        <sz val="8"/>
        <rFont val="Verdana"/>
        <family val="2"/>
        <charset val="204"/>
      </rPr>
      <t>-12,жер.,гнед-пег.,класс пони,Рим, Костромская область</t>
    </r>
  </si>
  <si>
    <r>
      <t xml:space="preserve">ЗЕЛЕНОВА </t>
    </r>
    <r>
      <rPr>
        <sz val="8"/>
        <color theme="1"/>
        <rFont val="Verdana"/>
        <family val="2"/>
        <charset val="204"/>
      </rPr>
      <t>Ирина, 2010</t>
    </r>
  </si>
  <si>
    <t>013210</t>
  </si>
  <si>
    <r>
      <t xml:space="preserve">ОЕВА </t>
    </r>
    <r>
      <rPr>
        <sz val="8"/>
        <color theme="1"/>
        <rFont val="Verdana"/>
        <family val="2"/>
        <charset val="204"/>
      </rPr>
      <t>Диана, 2008</t>
    </r>
  </si>
  <si>
    <t>028808</t>
  </si>
  <si>
    <r>
      <t>МОНТЕСКЬЮ БАЙ ВЕРОНА</t>
    </r>
    <r>
      <rPr>
        <sz val="8"/>
        <rFont val="Verdana"/>
        <family val="2"/>
        <charset val="204"/>
      </rPr>
      <t>-12,жер.,зол., уэльск.пони,Повус.</t>
    </r>
  </si>
  <si>
    <t>022235</t>
  </si>
  <si>
    <r>
      <t xml:space="preserve">МОРЕПЛАВЦЕВА </t>
    </r>
    <r>
      <rPr>
        <sz val="8"/>
        <rFont val="Verdana"/>
        <family val="2"/>
        <charset val="204"/>
      </rPr>
      <t>Ольга, 2002</t>
    </r>
  </si>
  <si>
    <r>
      <t xml:space="preserve">ЦЕЛОВАЛЬНОВА </t>
    </r>
    <r>
      <rPr>
        <sz val="8"/>
        <rFont val="Verdana"/>
        <family val="2"/>
        <charset val="204"/>
      </rPr>
      <t>София, 2003</t>
    </r>
  </si>
  <si>
    <r>
      <t>ЭСКОРТ-</t>
    </r>
    <r>
      <rPr>
        <sz val="8"/>
        <rFont val="Verdana"/>
        <family val="2"/>
        <charset val="204"/>
      </rPr>
      <t>05,мер.,гнед.,трак.,СШОР по СП и КС</t>
    </r>
  </si>
  <si>
    <t>014796</t>
  </si>
  <si>
    <r>
      <t>АВАТАР-</t>
    </r>
    <r>
      <rPr>
        <sz val="8"/>
        <rFont val="Verdana"/>
        <family val="2"/>
        <charset val="204"/>
      </rPr>
      <t>05,мер.,сер.,полукр.,Темп, Перевозский к/з</t>
    </r>
  </si>
  <si>
    <t>015970</t>
  </si>
  <si>
    <t>065202</t>
  </si>
  <si>
    <r>
      <t xml:space="preserve">ВЕЛИЦКИЙ </t>
    </r>
    <r>
      <rPr>
        <sz val="8"/>
        <color theme="1"/>
        <rFont val="Verdana"/>
        <family val="2"/>
        <charset val="204"/>
      </rPr>
      <t>Ильдар, 2013</t>
    </r>
  </si>
  <si>
    <r>
      <t>БОР</t>
    </r>
    <r>
      <rPr>
        <sz val="8"/>
        <rFont val="Verdana"/>
        <family val="2"/>
        <charset val="204"/>
      </rPr>
      <t xml:space="preserve"> Арина, 1998</t>
    </r>
  </si>
  <si>
    <t>045698</t>
  </si>
  <si>
    <r>
      <t>РОМ БОЙ</t>
    </r>
    <r>
      <rPr>
        <sz val="8"/>
        <rFont val="Verdana"/>
        <family val="2"/>
        <charset val="204"/>
      </rPr>
      <t>-05,мер.,рыж.,буд.,Росчерк,Донской к/з</t>
    </r>
  </si>
  <si>
    <t>003724</t>
  </si>
  <si>
    <t>Бор А.</t>
  </si>
  <si>
    <r>
      <t xml:space="preserve">ЗАМЫСЛОВ </t>
    </r>
    <r>
      <rPr>
        <sz val="8"/>
        <rFont val="Verdana"/>
        <family val="2"/>
        <charset val="204"/>
      </rPr>
      <t>Олег, 2005</t>
    </r>
  </si>
  <si>
    <t>017205</t>
  </si>
  <si>
    <r>
      <t>НЭО</t>
    </r>
    <r>
      <rPr>
        <sz val="8"/>
        <rFont val="Verdana"/>
        <family val="2"/>
        <charset val="204"/>
      </rPr>
      <t>-11,мер.,вор.,полукр.,Дигор,Ставропольский край</t>
    </r>
  </si>
  <si>
    <t>017683</t>
  </si>
  <si>
    <r>
      <t xml:space="preserve">ДРЯХЛОВА </t>
    </r>
    <r>
      <rPr>
        <sz val="8"/>
        <rFont val="Verdana"/>
        <family val="2"/>
        <charset val="204"/>
      </rPr>
      <t>Елена, 2006</t>
    </r>
  </si>
  <si>
    <t>043006</t>
  </si>
  <si>
    <r>
      <t xml:space="preserve">ШЕРОНОВА </t>
    </r>
    <r>
      <rPr>
        <sz val="8"/>
        <rFont val="Verdana"/>
        <family val="2"/>
        <charset val="204"/>
      </rPr>
      <t>Дарья, 1999</t>
    </r>
  </si>
  <si>
    <t>029299</t>
  </si>
  <si>
    <r>
      <t>САМБА</t>
    </r>
    <r>
      <rPr>
        <sz val="8"/>
        <rFont val="Verdana"/>
        <family val="2"/>
        <charset val="204"/>
      </rPr>
      <t>-06,коб.,сер.,ганн.,Маркиз,Украина</t>
    </r>
  </si>
  <si>
    <t>012804</t>
  </si>
  <si>
    <t>Шеронова Д.</t>
  </si>
  <si>
    <r>
      <t>ГЕЛИКОН</t>
    </r>
    <r>
      <rPr>
        <sz val="8"/>
        <rFont val="Verdana"/>
        <family val="2"/>
        <charset val="204"/>
      </rPr>
      <t>-04,мер.,гнед.,орлл.рыс.,Никотин, Хреновский коннаый завод</t>
    </r>
  </si>
  <si>
    <t>Тест-посадка</t>
  </si>
  <si>
    <t>Манежная езда 2.2</t>
  </si>
  <si>
    <r>
      <t xml:space="preserve">КОРЗУНОВА </t>
    </r>
    <r>
      <rPr>
        <sz val="8"/>
        <color theme="1"/>
        <rFont val="Verdana"/>
        <family val="2"/>
        <charset val="204"/>
      </rPr>
      <t>Анастасия, 2014</t>
    </r>
  </si>
  <si>
    <t>Предварительный приз А. Дети</t>
  </si>
  <si>
    <t>№1323395 ЕКП Минспорта России</t>
  </si>
  <si>
    <t>Соколова Е.(1К, Нижегородская область)</t>
  </si>
  <si>
    <t>КЭК "Ассамблея", Нижегородская область</t>
  </si>
  <si>
    <t>КСК "Курцево", Нижегородская область</t>
  </si>
  <si>
    <r>
      <t xml:space="preserve">Фамилия, </t>
    </r>
    <r>
      <rPr>
        <sz val="12"/>
        <rFont val="Verdana"/>
        <family val="2"/>
        <charset val="204"/>
      </rPr>
      <t>Имя всадника</t>
    </r>
  </si>
  <si>
    <r>
      <t>Кличка лошади, г.р.,</t>
    </r>
    <r>
      <rPr>
        <sz val="12"/>
        <rFont val="Verdana"/>
        <family val="2"/>
        <charset val="204"/>
      </rPr>
      <t xml:space="preserve"> масть, пол, порода, отец, место рождения</t>
    </r>
  </si>
  <si>
    <r>
      <t>ДЕНВЕР</t>
    </r>
    <r>
      <rPr>
        <sz val="12"/>
        <rFont val="Verdana"/>
        <family val="2"/>
        <charset val="204"/>
      </rPr>
      <t>-10,мер.,гнед.,полукр.,Батист,ГПКЗ "Прилепский"</t>
    </r>
  </si>
  <si>
    <t>Командный приз. Юноши</t>
  </si>
  <si>
    <t>Командный приз. Юниоры</t>
  </si>
  <si>
    <t>СШОР по СП и КС, Нижегородская область</t>
  </si>
  <si>
    <t>ДЮСШ "Олимп", Нижегородская область</t>
  </si>
  <si>
    <t>Мальчики/девочки</t>
  </si>
  <si>
    <t>Средний приз №1</t>
  </si>
  <si>
    <t>Малый приз</t>
  </si>
  <si>
    <t>Юноши/девушки</t>
  </si>
  <si>
    <t>Юниоры/юниорки</t>
  </si>
  <si>
    <r>
      <t>САПФИР</t>
    </r>
    <r>
      <rPr>
        <sz val="12"/>
        <rFont val="Verdana"/>
        <family val="2"/>
        <charset val="204"/>
      </rPr>
      <t>-04,мер.,тем-сер.,терск.,Статист,савропольский край</t>
    </r>
  </si>
  <si>
    <r>
      <t xml:space="preserve">ПАНКОВ </t>
    </r>
    <r>
      <rPr>
        <sz val="12"/>
        <color theme="1"/>
        <rFont val="Verdana"/>
        <family val="2"/>
        <charset val="204"/>
      </rPr>
      <t>Владимир, 1999</t>
    </r>
  </si>
  <si>
    <r>
      <t>ИНКРУСТАЦИЯ ДИАМАНТ</t>
    </r>
    <r>
      <rPr>
        <sz val="12"/>
        <rFont val="Verdana"/>
        <family val="2"/>
        <charset val="204"/>
      </rPr>
      <t>-11,коб.,гнед.,УВП, Сандрос Диамант,Украина</t>
    </r>
  </si>
  <si>
    <r>
      <t xml:space="preserve">ЛАГУНОВА </t>
    </r>
    <r>
      <rPr>
        <sz val="12"/>
        <color theme="1"/>
        <rFont val="Verdana"/>
        <family val="2"/>
        <charset val="204"/>
      </rPr>
      <t>Алена, 1999</t>
    </r>
  </si>
  <si>
    <r>
      <t>КВИЛЛО</t>
    </r>
    <r>
      <rPr>
        <sz val="12"/>
        <rFont val="Verdana"/>
        <family val="2"/>
        <charset val="204"/>
      </rPr>
      <t>-05,мер.,сер.,андалуз.,Гусарапо,Испания</t>
    </r>
  </si>
  <si>
    <r>
      <t>БОР</t>
    </r>
    <r>
      <rPr>
        <sz val="12"/>
        <rFont val="Verdana"/>
        <family val="2"/>
        <charset val="204"/>
      </rPr>
      <t xml:space="preserve"> Арина, 1998</t>
    </r>
  </si>
  <si>
    <r>
      <t>РОМ БОЙ</t>
    </r>
    <r>
      <rPr>
        <sz val="12"/>
        <rFont val="Verdana"/>
        <family val="2"/>
        <charset val="204"/>
      </rPr>
      <t>-05,мер.,рыж.,буд.,Росчерк,Донской к/з</t>
    </r>
  </si>
  <si>
    <r>
      <t xml:space="preserve">МОКЕЕВА </t>
    </r>
    <r>
      <rPr>
        <sz val="12"/>
        <rFont val="Verdana"/>
        <family val="2"/>
        <charset val="204"/>
      </rPr>
      <t>Александра, 2000</t>
    </r>
  </si>
  <si>
    <r>
      <t>ВАЛЬС МЕНДЕЛЬСОНА</t>
    </r>
    <r>
      <rPr>
        <sz val="12"/>
        <rFont val="Verdana"/>
        <family val="2"/>
        <charset val="204"/>
      </rPr>
      <t>-08, мер., кар., ган., Вихорь из Полочан, с. Починки</t>
    </r>
  </si>
  <si>
    <r>
      <t xml:space="preserve">ДЕДИКОВА </t>
    </r>
    <r>
      <rPr>
        <sz val="12"/>
        <rFont val="Verdana"/>
        <family val="2"/>
        <charset val="204"/>
      </rPr>
      <t>Екатерина, 1998</t>
    </r>
  </si>
  <si>
    <r>
      <t>ЭЛЬБРУС</t>
    </r>
    <r>
      <rPr>
        <sz val="12"/>
        <rFont val="Verdana"/>
        <family val="2"/>
        <charset val="204"/>
      </rPr>
      <t>-09,мер.,вор.,УВП,Бридж,Украина</t>
    </r>
  </si>
  <si>
    <t>Мужчины/женщины</t>
  </si>
  <si>
    <r>
      <t xml:space="preserve">ЛИПАТОВА </t>
    </r>
    <r>
      <rPr>
        <sz val="14"/>
        <color theme="1"/>
        <rFont val="Verdana"/>
        <family val="2"/>
        <charset val="204"/>
      </rPr>
      <t>Валерия, 1995</t>
    </r>
  </si>
  <si>
    <r>
      <t>ОКСФОРД</t>
    </r>
    <r>
      <rPr>
        <sz val="14"/>
        <rFont val="Verdana"/>
        <family val="2"/>
        <charset val="204"/>
      </rPr>
      <t>-08,мер.,сер.,УВП,Образец,Украина</t>
    </r>
  </si>
  <si>
    <r>
      <t xml:space="preserve">САНДАКОВА </t>
    </r>
    <r>
      <rPr>
        <sz val="14"/>
        <rFont val="Verdana"/>
        <family val="2"/>
        <charset val="204"/>
      </rPr>
      <t>Анастасия, 1992</t>
    </r>
  </si>
  <si>
    <r>
      <t>АРХИМЕД</t>
    </r>
    <r>
      <rPr>
        <sz val="14"/>
        <rFont val="Verdana"/>
        <family val="2"/>
        <charset val="204"/>
      </rPr>
      <t>-09,мер.,гнед.,трак.,Антигон 9, Нижегородская обл.</t>
    </r>
  </si>
  <si>
    <t>КСК "Путьково", Нижегородская область</t>
  </si>
  <si>
    <r>
      <t xml:space="preserve">ТИХОНОВА </t>
    </r>
    <r>
      <rPr>
        <sz val="8"/>
        <color theme="1"/>
        <rFont val="Verdana"/>
        <family val="2"/>
        <charset val="204"/>
      </rPr>
      <t>Ирина, 2005</t>
    </r>
  </si>
  <si>
    <r>
      <t xml:space="preserve">ЗАВАДСКАЯ </t>
    </r>
    <r>
      <rPr>
        <sz val="8"/>
        <color theme="1"/>
        <rFont val="Verdana"/>
        <family val="2"/>
        <charset val="204"/>
      </rPr>
      <t>Екатерина, 2005</t>
    </r>
  </si>
  <si>
    <t>20-24 августа 2019г</t>
  </si>
  <si>
    <r>
      <t>ДАРК ПОЙНТ-</t>
    </r>
    <r>
      <rPr>
        <sz val="8"/>
        <rFont val="Verdana"/>
        <family val="2"/>
        <charset val="204"/>
      </rPr>
      <t>11,жер.,гнед.,полукр.,Домбай, Кировский к/з</t>
    </r>
  </si>
  <si>
    <r>
      <t xml:space="preserve">ГОНЧЕНКОВА </t>
    </r>
    <r>
      <rPr>
        <sz val="8"/>
        <color theme="1"/>
        <rFont val="Verdana"/>
        <family val="2"/>
        <charset val="204"/>
      </rPr>
      <t>Анастасия, 2005</t>
    </r>
  </si>
  <si>
    <t>Бардина И.</t>
  </si>
  <si>
    <t>Командный Чемпионат Нижегородской области. Кубок КЭК "Ассамблея" II этап</t>
  </si>
  <si>
    <r>
      <t xml:space="preserve">РОЩИНА </t>
    </r>
    <r>
      <rPr>
        <sz val="8"/>
        <color theme="1"/>
        <rFont val="Verdana"/>
        <family val="2"/>
        <charset val="204"/>
      </rPr>
      <t>Лилия</t>
    </r>
  </si>
  <si>
    <r>
      <t xml:space="preserve">МАКАРОВ </t>
    </r>
    <r>
      <rPr>
        <sz val="8"/>
        <color theme="1"/>
        <rFont val="Verdana"/>
        <family val="2"/>
        <charset val="204"/>
      </rPr>
      <t>Иван, 2010</t>
    </r>
  </si>
  <si>
    <t>10-14.07.2019г                        20-24.08.2019г</t>
  </si>
  <si>
    <t>Кубок КЭК "Ассамблея" I этап и II этап</t>
  </si>
  <si>
    <t>ППВ          I Этап</t>
  </si>
  <si>
    <t>КП             I Этап</t>
  </si>
  <si>
    <t>ППВ          II Этап</t>
  </si>
  <si>
    <t>КП             II Этап</t>
  </si>
  <si>
    <t>ППА          II Этап</t>
  </si>
  <si>
    <t>ЛП             I Этап</t>
  </si>
  <si>
    <t>ЛП             II Этап</t>
  </si>
  <si>
    <t>КЮР          II Этап</t>
  </si>
  <si>
    <r>
      <t>КАИР</t>
    </r>
    <r>
      <rPr>
        <sz val="8"/>
        <rFont val="Verdana"/>
        <family val="2"/>
        <charset val="204"/>
      </rPr>
      <t>-12,мер.,гнед.,полукр.,Кипр, КФХ"Простор"</t>
    </r>
  </si>
  <si>
    <t>Группа В</t>
  </si>
  <si>
    <t>МП             I Этап</t>
  </si>
  <si>
    <t>СП1             I Этап</t>
  </si>
  <si>
    <t>МП             II Этап</t>
  </si>
  <si>
    <t>СП1             II Этап</t>
  </si>
  <si>
    <t>Кубок КЭК "Ассамблея" II Этап</t>
  </si>
  <si>
    <t>21.08.2019г</t>
  </si>
  <si>
    <t>018248</t>
  </si>
  <si>
    <r>
      <t xml:space="preserve">ОДИНЦОВА </t>
    </r>
    <r>
      <rPr>
        <sz val="8"/>
        <color theme="1"/>
        <rFont val="Verdana"/>
        <family val="2"/>
        <charset val="204"/>
      </rPr>
      <t>София, 2004</t>
    </r>
  </si>
  <si>
    <t>024204</t>
  </si>
  <si>
    <t>Одинцова</t>
  </si>
  <si>
    <r>
      <t xml:space="preserve">БАРДИНА </t>
    </r>
    <r>
      <rPr>
        <sz val="8"/>
        <color theme="1"/>
        <rFont val="Verdana"/>
        <family val="2"/>
        <charset val="204"/>
      </rPr>
      <t>Ирина, 1971</t>
    </r>
  </si>
  <si>
    <t>011571</t>
  </si>
  <si>
    <r>
      <t>ФЛАМЕНКО РОЯЛ</t>
    </r>
    <r>
      <rPr>
        <sz val="8"/>
        <rFont val="Verdana"/>
        <family val="2"/>
        <charset val="204"/>
      </rPr>
      <t>-11,коб.,вор.,ганн.,Фюрст Нимфенбург, Германия</t>
    </r>
  </si>
  <si>
    <t>015834</t>
  </si>
  <si>
    <r>
      <t xml:space="preserve">БЕЛЯКОВА </t>
    </r>
    <r>
      <rPr>
        <sz val="8"/>
        <color theme="1"/>
        <rFont val="Verdana"/>
        <family val="2"/>
        <charset val="204"/>
      </rPr>
      <t xml:space="preserve">Яна,  </t>
    </r>
  </si>
  <si>
    <r>
      <t xml:space="preserve">УЛАНОВА </t>
    </r>
    <r>
      <rPr>
        <sz val="8"/>
        <rFont val="Verdana"/>
        <family val="2"/>
        <charset val="204"/>
      </rPr>
      <t>Алесандра, 2006</t>
    </r>
  </si>
  <si>
    <t>011506</t>
  </si>
  <si>
    <r>
      <t>ЭФЕСТ</t>
    </r>
    <r>
      <rPr>
        <sz val="8"/>
        <rFont val="Verdana"/>
        <family val="2"/>
        <charset val="204"/>
      </rPr>
      <t>-08,мер.,рыж.,трак.,Фархад,к/з "Олимп Кубани"</t>
    </r>
  </si>
  <si>
    <t>016582</t>
  </si>
  <si>
    <t>Уланов А.</t>
  </si>
  <si>
    <r>
      <t xml:space="preserve">МЕЗИНОВ </t>
    </r>
    <r>
      <rPr>
        <sz val="8"/>
        <rFont val="Verdana"/>
        <family val="2"/>
        <charset val="204"/>
      </rPr>
      <t>Никита, 2006</t>
    </r>
  </si>
  <si>
    <r>
      <t>НЕБЕСНЫЙ</t>
    </r>
    <r>
      <rPr>
        <sz val="8"/>
        <rFont val="Verdana"/>
        <family val="2"/>
        <charset val="204"/>
      </rPr>
      <t>-00,мер.,вор.,рус.верх.,Старожиловский к/з</t>
    </r>
  </si>
  <si>
    <t>Мезинов А.В.</t>
  </si>
  <si>
    <t>Командный Чемпионат Нижегородской области</t>
  </si>
  <si>
    <t>КЭК "Ассамблея", Нижегородская обасть</t>
  </si>
  <si>
    <r>
      <t>ТИМАТИ</t>
    </r>
    <r>
      <rPr>
        <sz val="8"/>
        <rFont val="Verdana"/>
        <family val="2"/>
        <charset val="204"/>
      </rPr>
      <t>-09,мер.,бул.,полукр.,Топаз,Кировская область</t>
    </r>
  </si>
  <si>
    <t>018664</t>
  </si>
  <si>
    <r>
      <t xml:space="preserve">БЕЛОУСОВА </t>
    </r>
    <r>
      <rPr>
        <sz val="8"/>
        <rFont val="Verdana"/>
        <family val="2"/>
        <charset val="204"/>
      </rPr>
      <t>Алина, 2001</t>
    </r>
  </si>
  <si>
    <r>
      <t xml:space="preserve">ГОРОХОВА </t>
    </r>
    <r>
      <rPr>
        <sz val="8"/>
        <rFont val="Verdana"/>
        <family val="2"/>
        <charset val="204"/>
      </rPr>
      <t>Дарья, 2002</t>
    </r>
  </si>
  <si>
    <t>Новосельцева А.</t>
  </si>
  <si>
    <t>ЧК Bruns horse</t>
  </si>
  <si>
    <r>
      <t>ИВУШКА</t>
    </r>
    <r>
      <rPr>
        <sz val="8"/>
        <rFont val="Verdana"/>
        <family val="2"/>
        <charset val="204"/>
      </rPr>
      <t>-04,коб.,сер.</t>
    </r>
  </si>
  <si>
    <r>
      <t xml:space="preserve">РАЗГУИНА </t>
    </r>
    <r>
      <rPr>
        <sz val="8"/>
        <color theme="1"/>
        <rFont val="Verdana"/>
        <family val="2"/>
        <charset val="204"/>
      </rPr>
      <t>Марта, 2012</t>
    </r>
  </si>
  <si>
    <r>
      <t xml:space="preserve">ШТУРМИНА </t>
    </r>
    <r>
      <rPr>
        <sz val="8"/>
        <color theme="1"/>
        <rFont val="Verdana"/>
        <family val="2"/>
        <charset val="204"/>
      </rPr>
      <t>Алина, 2008</t>
    </r>
  </si>
  <si>
    <r>
      <t>ТОТИЛАС</t>
    </r>
    <r>
      <rPr>
        <sz val="8"/>
        <rFont val="Verdana"/>
        <family val="2"/>
        <charset val="204"/>
      </rPr>
      <t>-08,мер.,гнед-пег.</t>
    </r>
  </si>
  <si>
    <r>
      <t xml:space="preserve">БИЛОУС </t>
    </r>
    <r>
      <rPr>
        <sz val="8"/>
        <color theme="1"/>
        <rFont val="Verdana"/>
        <family val="2"/>
        <charset val="204"/>
      </rPr>
      <t>Ульяна, 2005</t>
    </r>
  </si>
  <si>
    <r>
      <t xml:space="preserve">НИШНЮЧКИНА </t>
    </r>
    <r>
      <rPr>
        <sz val="8"/>
        <rFont val="Verdana"/>
        <family val="2"/>
        <charset val="204"/>
      </rPr>
      <t>Алена, 2002</t>
    </r>
  </si>
  <si>
    <t>033402</t>
  </si>
  <si>
    <t>Личный приз. Юниоры</t>
  </si>
  <si>
    <t>Личный приз. Юноши</t>
  </si>
  <si>
    <t>Предварительный приз В. Дети</t>
  </si>
  <si>
    <t>КЮР юниорских езд</t>
  </si>
  <si>
    <t>23.08.2019г</t>
  </si>
  <si>
    <t>КЮР юношеских езд</t>
  </si>
  <si>
    <t>Коган И.Л. (ВК, Костромская область)</t>
  </si>
  <si>
    <t>Путилина Е.В.(ВК, г. Москва)</t>
  </si>
  <si>
    <t>Соколова Е.С. (1К, Нижегородская область)</t>
  </si>
  <si>
    <t>018694</t>
  </si>
  <si>
    <r>
      <t>ФРИСО</t>
    </r>
    <r>
      <rPr>
        <sz val="8"/>
        <rFont val="Verdana"/>
        <family val="2"/>
        <charset val="204"/>
      </rPr>
      <t>-09,мер.,вор.,фриз.,Хармэн 424, Нидерланды</t>
    </r>
  </si>
  <si>
    <t>018967</t>
  </si>
  <si>
    <t>Любители</t>
  </si>
  <si>
    <t>22.08.2019г</t>
  </si>
  <si>
    <t>Элементарный тест</t>
  </si>
  <si>
    <r>
      <t xml:space="preserve">САЧКОВА </t>
    </r>
    <r>
      <rPr>
        <sz val="12"/>
        <color theme="1"/>
        <rFont val="Verdana"/>
        <family val="2"/>
        <charset val="204"/>
      </rPr>
      <t>Анастасия, 1989</t>
    </r>
  </si>
  <si>
    <r>
      <t>ПИЛОТ</t>
    </r>
    <r>
      <rPr>
        <sz val="12"/>
        <rFont val="Verdana"/>
        <family val="2"/>
        <charset val="204"/>
      </rPr>
      <t>-09,мер.,гнед.,УВП,Образец,Украина</t>
    </r>
  </si>
  <si>
    <r>
      <t xml:space="preserve">САНДАКОВА </t>
    </r>
    <r>
      <rPr>
        <sz val="12"/>
        <rFont val="Verdana"/>
        <family val="2"/>
        <charset val="204"/>
      </rPr>
      <t>Анастасия, 1992</t>
    </r>
  </si>
  <si>
    <r>
      <t>АРХИМЕД</t>
    </r>
    <r>
      <rPr>
        <sz val="12"/>
        <rFont val="Verdana"/>
        <family val="2"/>
        <charset val="204"/>
      </rPr>
      <t>-09,мер.,гнед.,трак.,Антигон 9, Нижегородская обл.</t>
    </r>
  </si>
  <si>
    <r>
      <t xml:space="preserve">ДУКСИНА </t>
    </r>
    <r>
      <rPr>
        <sz val="12"/>
        <color theme="1"/>
        <rFont val="Verdana"/>
        <family val="2"/>
        <charset val="204"/>
      </rPr>
      <t xml:space="preserve">Анастасия, 1994 </t>
    </r>
  </si>
  <si>
    <r>
      <t>ХАН ТЕНГРИ</t>
    </r>
    <r>
      <rPr>
        <sz val="12"/>
        <rFont val="Verdana"/>
        <family val="2"/>
        <charset val="204"/>
      </rPr>
      <t>-10,мер.,гнед.,полукр.,Август, КФХ"Простор"</t>
    </r>
  </si>
  <si>
    <r>
      <t xml:space="preserve">БАРДИНА </t>
    </r>
    <r>
      <rPr>
        <sz val="12"/>
        <color theme="1"/>
        <rFont val="Verdana"/>
        <family val="2"/>
        <charset val="204"/>
      </rPr>
      <t>Ирина, 1971</t>
    </r>
  </si>
  <si>
    <r>
      <t>ФЛАМЕНКО РОЯЛ</t>
    </r>
    <r>
      <rPr>
        <sz val="12"/>
        <rFont val="Verdana"/>
        <family val="2"/>
        <charset val="204"/>
      </rPr>
      <t>-11,коб.,вор.,ганн.,Фюрст Нимфенбург, Германия</t>
    </r>
  </si>
  <si>
    <r>
      <t xml:space="preserve">ЛИПАТОВА </t>
    </r>
    <r>
      <rPr>
        <sz val="12"/>
        <color theme="1"/>
        <rFont val="Verdana"/>
        <family val="2"/>
        <charset val="204"/>
      </rPr>
      <t>Валерия, 1995</t>
    </r>
  </si>
  <si>
    <r>
      <t>ОКСФОРД</t>
    </r>
    <r>
      <rPr>
        <sz val="12"/>
        <rFont val="Verdana"/>
        <family val="2"/>
        <charset val="204"/>
      </rPr>
      <t>-08,мер.,сер.,УВП,Образец,Украина</t>
    </r>
  </si>
  <si>
    <r>
      <t>ИНКРУСТАЦИЯ ДИАМАНТ</t>
    </r>
    <r>
      <rPr>
        <sz val="11"/>
        <rFont val="Verdana"/>
        <family val="2"/>
        <charset val="204"/>
      </rPr>
      <t>-11,коб.,гнед.,УВП, Сандрос Диамант,Украина</t>
    </r>
  </si>
  <si>
    <r>
      <t>ЛЯ-НЕЖ</t>
    </r>
    <r>
      <rPr>
        <sz val="11"/>
        <rFont val="Verdana"/>
        <family val="2"/>
        <charset val="204"/>
      </rPr>
      <t>-03,мер.,зол.,ахалтек-трак.,Паджарлы, Украина</t>
    </r>
  </si>
  <si>
    <r>
      <t>ЭСКОРТ-</t>
    </r>
    <r>
      <rPr>
        <sz val="11"/>
        <rFont val="Verdana"/>
        <family val="2"/>
        <charset val="204"/>
      </rPr>
      <t>05,мер.,гнед.,трак.,СШОР по СП и КС</t>
    </r>
  </si>
  <si>
    <r>
      <t xml:space="preserve">ЦЕЛОВАЛЬНОВА </t>
    </r>
    <r>
      <rPr>
        <sz val="12"/>
        <rFont val="Verdana"/>
        <family val="2"/>
        <charset val="204"/>
      </rPr>
      <t>София, 2003</t>
    </r>
  </si>
  <si>
    <r>
      <t>АВАТАР-</t>
    </r>
    <r>
      <rPr>
        <sz val="12"/>
        <rFont val="Verdana"/>
        <family val="2"/>
        <charset val="204"/>
      </rPr>
      <t>05,мер.,сер.,полукр.,Темп, Перевозский к/з</t>
    </r>
  </si>
  <si>
    <r>
      <t xml:space="preserve">ОДИНЦОВА </t>
    </r>
    <r>
      <rPr>
        <sz val="12"/>
        <color theme="1"/>
        <rFont val="Verdana"/>
        <family val="2"/>
        <charset val="204"/>
      </rPr>
      <t>София, 2004</t>
    </r>
  </si>
  <si>
    <r>
      <t>ТИМАТИ</t>
    </r>
    <r>
      <rPr>
        <sz val="12"/>
        <rFont val="Verdana"/>
        <family val="2"/>
        <charset val="204"/>
      </rPr>
      <t>-09,мер.,бул.,полукр.,Топаз,Кировская область</t>
    </r>
  </si>
  <si>
    <r>
      <t xml:space="preserve">ШИЛЬНОВА </t>
    </r>
    <r>
      <rPr>
        <sz val="12"/>
        <rFont val="Verdana"/>
        <family val="2"/>
        <charset val="204"/>
      </rPr>
      <t>Александра, 2003</t>
    </r>
  </si>
  <si>
    <r>
      <t xml:space="preserve">КОЛОКОЛЬНИКОВА </t>
    </r>
    <r>
      <rPr>
        <sz val="12"/>
        <color theme="1"/>
        <rFont val="Verdana"/>
        <family val="2"/>
        <charset val="204"/>
      </rPr>
      <t>Оксана, 2001</t>
    </r>
  </si>
  <si>
    <r>
      <t>КАИР</t>
    </r>
    <r>
      <rPr>
        <sz val="12"/>
        <rFont val="Verdana"/>
        <family val="2"/>
        <charset val="204"/>
      </rPr>
      <t>-12,мер.,гнед.,полукр.,Кипр,КФХ"Простор"</t>
    </r>
  </si>
  <si>
    <r>
      <t xml:space="preserve">КАЛЫНОВА </t>
    </r>
    <r>
      <rPr>
        <sz val="12"/>
        <color theme="1"/>
        <rFont val="Verdana"/>
        <family val="2"/>
        <charset val="204"/>
      </rPr>
      <t>Ольга, 2004</t>
    </r>
  </si>
  <si>
    <r>
      <t>ЛЯ-НЕЖ</t>
    </r>
    <r>
      <rPr>
        <sz val="12"/>
        <rFont val="Verdana"/>
        <family val="2"/>
        <charset val="204"/>
      </rPr>
      <t>-03,мер.,зол.,ахалтек-трак.,Паджарлы, Украина</t>
    </r>
  </si>
  <si>
    <r>
      <t xml:space="preserve">МУРАВЬЕВА </t>
    </r>
    <r>
      <rPr>
        <sz val="12"/>
        <color theme="1"/>
        <rFont val="Verdana"/>
        <family val="2"/>
        <charset val="204"/>
      </rPr>
      <t xml:space="preserve"> Евгения, 2004</t>
    </r>
  </si>
  <si>
    <r>
      <t xml:space="preserve">МОРЕПЛАВЦЕВА </t>
    </r>
    <r>
      <rPr>
        <sz val="12"/>
        <rFont val="Verdana"/>
        <family val="2"/>
        <charset val="204"/>
      </rPr>
      <t>Ольга, 2002</t>
    </r>
  </si>
  <si>
    <r>
      <t>ЭСКОРТ-</t>
    </r>
    <r>
      <rPr>
        <sz val="12"/>
        <rFont val="Verdana"/>
        <family val="2"/>
        <charset val="204"/>
      </rPr>
      <t>05,мер.,гнед.,трак.,СШОР по СП и КС</t>
    </r>
  </si>
  <si>
    <r>
      <t xml:space="preserve">БЕЛОУСОВА </t>
    </r>
    <r>
      <rPr>
        <sz val="12"/>
        <rFont val="Verdana"/>
        <family val="2"/>
        <charset val="204"/>
      </rPr>
      <t>Алина, 2001</t>
    </r>
  </si>
  <si>
    <r>
      <t>ГИБРАЛТАР</t>
    </r>
    <r>
      <rPr>
        <sz val="12"/>
        <rFont val="Verdana"/>
        <family val="2"/>
        <charset val="204"/>
      </rPr>
      <t>-07, мер., гнед., орл. рыс., Беркут</t>
    </r>
  </si>
  <si>
    <r>
      <t xml:space="preserve">НИШНЮЧКИНА </t>
    </r>
    <r>
      <rPr>
        <sz val="12"/>
        <rFont val="Verdana"/>
        <family val="2"/>
        <charset val="204"/>
      </rPr>
      <t>Алена, 2002</t>
    </r>
  </si>
  <si>
    <r>
      <t xml:space="preserve">ЖЕЛЕЗНОВ </t>
    </r>
    <r>
      <rPr>
        <sz val="11"/>
        <rFont val="Verdana"/>
        <family val="2"/>
        <charset val="204"/>
      </rPr>
      <t>Мария, 2008</t>
    </r>
  </si>
  <si>
    <r>
      <t>ДААН ТИ ВАН СЕССИНГ</t>
    </r>
    <r>
      <rPr>
        <sz val="11"/>
        <rFont val="Verdana"/>
        <family val="2"/>
        <charset val="204"/>
      </rPr>
      <t>-09,мер.,вор.,фриз., Маедже,Нидерланды</t>
    </r>
  </si>
  <si>
    <r>
      <t xml:space="preserve">ЖИРОВА </t>
    </r>
    <r>
      <rPr>
        <sz val="11"/>
        <color theme="1"/>
        <rFont val="Verdana"/>
        <family val="2"/>
        <charset val="204"/>
      </rPr>
      <t>Ульяна, 2006</t>
    </r>
  </si>
  <si>
    <r>
      <t xml:space="preserve">ТИХОНОВА </t>
    </r>
    <r>
      <rPr>
        <sz val="11"/>
        <color theme="1"/>
        <rFont val="Verdana"/>
        <family val="2"/>
        <charset val="204"/>
      </rPr>
      <t>Ирина, 2005</t>
    </r>
  </si>
  <si>
    <r>
      <t>ДРАГУН</t>
    </r>
    <r>
      <rPr>
        <sz val="11"/>
        <rFont val="Verdana"/>
        <family val="2"/>
        <charset val="204"/>
      </rPr>
      <t>-09,мер.,вор.,орл.рыс.,Гвалт,Удмуртская Республика</t>
    </r>
  </si>
  <si>
    <r>
      <t xml:space="preserve">КРАВЧУК </t>
    </r>
    <r>
      <rPr>
        <sz val="11"/>
        <rFont val="Verdana"/>
        <family val="2"/>
        <charset val="204"/>
      </rPr>
      <t>Валерия, 2005</t>
    </r>
  </si>
  <si>
    <r>
      <t>БАГЕТ</t>
    </r>
    <r>
      <rPr>
        <sz val="11"/>
        <rFont val="Verdana"/>
        <family val="2"/>
        <charset val="204"/>
      </rPr>
      <t>-12,мер.,рыж.,полукр.,Гавалеор, Нижегородская область</t>
    </r>
  </si>
  <si>
    <r>
      <t xml:space="preserve">КУЛАКОВА </t>
    </r>
    <r>
      <rPr>
        <sz val="11"/>
        <color theme="1"/>
        <rFont val="Verdana"/>
        <family val="2"/>
        <charset val="204"/>
      </rPr>
      <t>Дарина, 2005</t>
    </r>
  </si>
  <si>
    <r>
      <t>ОРКЕСТР</t>
    </r>
    <r>
      <rPr>
        <sz val="11"/>
        <rFont val="Verdana"/>
        <family val="2"/>
        <charset val="204"/>
      </rPr>
      <t>-09,жер.,гнед.,УВП,Тарбаган,Украина</t>
    </r>
  </si>
  <si>
    <r>
      <t xml:space="preserve">КУЗНЕЦОВА </t>
    </r>
    <r>
      <rPr>
        <sz val="11"/>
        <color theme="1"/>
        <rFont val="Verdana"/>
        <family val="2"/>
        <charset val="204"/>
      </rPr>
      <t>Анастасия, 2005</t>
    </r>
  </si>
  <si>
    <r>
      <t>МАХЕТЭ</t>
    </r>
    <r>
      <rPr>
        <sz val="11"/>
        <rFont val="Verdana"/>
        <family val="2"/>
        <charset val="204"/>
      </rPr>
      <t>-00,мер.,сер.,андал.,Lecanio, Испания</t>
    </r>
  </si>
  <si>
    <r>
      <t xml:space="preserve">БАБУРИНА </t>
    </r>
    <r>
      <rPr>
        <sz val="11"/>
        <rFont val="Verdana"/>
        <family val="2"/>
        <charset val="204"/>
      </rPr>
      <t>Вероника, 2006</t>
    </r>
  </si>
  <si>
    <r>
      <t>ЛЕДИ КОРСИКА-</t>
    </r>
    <r>
      <rPr>
        <sz val="11"/>
        <rFont val="Verdana"/>
        <family val="2"/>
        <charset val="204"/>
      </rPr>
      <t>11,коб.,гнед.,чист.верх., Корвиниус,ВНИИК</t>
    </r>
  </si>
  <si>
    <r>
      <t xml:space="preserve">МЕЗИНОВ </t>
    </r>
    <r>
      <rPr>
        <sz val="11"/>
        <rFont val="Verdana"/>
        <family val="2"/>
        <charset val="204"/>
      </rPr>
      <t>Никита, 2006</t>
    </r>
  </si>
  <si>
    <r>
      <t>НЕБЕСНЫЙ</t>
    </r>
    <r>
      <rPr>
        <sz val="11"/>
        <rFont val="Verdana"/>
        <family val="2"/>
        <charset val="204"/>
      </rPr>
      <t>-00,мер.,вор.,рус.верх.,Старожиловский к/з</t>
    </r>
  </si>
  <si>
    <r>
      <t xml:space="preserve">ДРЯХЛОВА </t>
    </r>
    <r>
      <rPr>
        <sz val="11"/>
        <rFont val="Verdana"/>
        <family val="2"/>
        <charset val="204"/>
      </rPr>
      <t>Елена, 2006</t>
    </r>
  </si>
  <si>
    <r>
      <t>САМБА</t>
    </r>
    <r>
      <rPr>
        <sz val="11"/>
        <rFont val="Verdana"/>
        <family val="2"/>
        <charset val="204"/>
      </rPr>
      <t>-06,коб.,сер.,ганн.,Маркиз,Украина</t>
    </r>
  </si>
  <si>
    <r>
      <t xml:space="preserve">ЗАМЫСЛОВ </t>
    </r>
    <r>
      <rPr>
        <sz val="11"/>
        <rFont val="Verdana"/>
        <family val="2"/>
        <charset val="204"/>
      </rPr>
      <t>Олег, 2005</t>
    </r>
  </si>
  <si>
    <r>
      <t>НЭО</t>
    </r>
    <r>
      <rPr>
        <sz val="11"/>
        <rFont val="Verdana"/>
        <family val="2"/>
        <charset val="204"/>
      </rPr>
      <t>-11,мер.,вор.,полукр.,Дигор,Ставропольский край</t>
    </r>
  </si>
  <si>
    <r>
      <t xml:space="preserve">УЛАНОВА </t>
    </r>
    <r>
      <rPr>
        <sz val="11"/>
        <rFont val="Verdana"/>
        <family val="2"/>
        <charset val="204"/>
      </rPr>
      <t>Алесандра, 2006</t>
    </r>
  </si>
  <si>
    <r>
      <t>ЭФЕСТ</t>
    </r>
    <r>
      <rPr>
        <sz val="11"/>
        <rFont val="Verdana"/>
        <family val="2"/>
        <charset val="204"/>
      </rPr>
      <t>-08,мер.,рыж.,трак.,Фархад,к/з "Олимп Кубани"</t>
    </r>
  </si>
  <si>
    <r>
      <t xml:space="preserve">ЗАВАДСКАЯ </t>
    </r>
    <r>
      <rPr>
        <sz val="11"/>
        <color theme="1"/>
        <rFont val="Verdana"/>
        <family val="2"/>
        <charset val="204"/>
      </rPr>
      <t>Екатерина, 2005</t>
    </r>
  </si>
  <si>
    <r>
      <t xml:space="preserve">ХОХЛОВА </t>
    </r>
    <r>
      <rPr>
        <sz val="11"/>
        <rFont val="Verdana"/>
        <family val="2"/>
        <charset val="204"/>
      </rPr>
      <t>Арина, 2006</t>
    </r>
  </si>
  <si>
    <r>
      <t xml:space="preserve">АЛЕКСАНДРОВА </t>
    </r>
    <r>
      <rPr>
        <sz val="11"/>
        <color theme="1"/>
        <rFont val="Verdana"/>
        <family val="2"/>
        <charset val="204"/>
      </rPr>
      <t>Арина, 2007</t>
    </r>
  </si>
  <si>
    <r>
      <t xml:space="preserve">ВОРОНИНА </t>
    </r>
    <r>
      <rPr>
        <sz val="11"/>
        <rFont val="Verdana"/>
        <family val="2"/>
        <charset val="204"/>
      </rPr>
      <t>Вероника, 2005</t>
    </r>
  </si>
  <si>
    <r>
      <rPr>
        <b/>
        <sz val="11"/>
        <rFont val="Verdana"/>
        <family val="2"/>
        <charset val="204"/>
      </rPr>
      <t>ПЕВУЧИЙ</t>
    </r>
    <r>
      <rPr>
        <sz val="11"/>
        <rFont val="Verdana"/>
        <family val="2"/>
        <charset val="204"/>
      </rPr>
      <t>-07,мер.,рыж., полукр.,Перегей,Перевозский к/з</t>
    </r>
  </si>
  <si>
    <r>
      <t>ЭКИПАЖ</t>
    </r>
    <r>
      <rPr>
        <sz val="11"/>
        <rFont val="Verdana"/>
        <family val="2"/>
        <charset val="204"/>
      </rPr>
      <t>-11,мер.кар.,УВП,Казанова,Украина</t>
    </r>
  </si>
  <si>
    <t>Н</t>
  </si>
  <si>
    <t>В</t>
  </si>
  <si>
    <r>
      <t xml:space="preserve">Судьи: </t>
    </r>
    <r>
      <rPr>
        <sz val="14"/>
        <color theme="1"/>
        <rFont val="Verdana"/>
        <family val="2"/>
        <charset val="204"/>
      </rPr>
      <t>Н-Костерина О.(1К, Нижегородская обл.),</t>
    </r>
    <r>
      <rPr>
        <b/>
        <sz val="14"/>
        <color theme="1"/>
        <rFont val="Verdana"/>
        <family val="2"/>
        <charset val="204"/>
      </rPr>
      <t>С-Коган И.(ВК, г.Кострома),</t>
    </r>
    <r>
      <rPr>
        <sz val="14"/>
        <color theme="1"/>
        <rFont val="Verdana"/>
        <family val="2"/>
        <charset val="204"/>
      </rPr>
      <t>В-Путилина Е.(ВК, г.Москва)</t>
    </r>
  </si>
  <si>
    <t>Коган И.(ВК, Костромская область)</t>
  </si>
  <si>
    <r>
      <t xml:space="preserve">Судьи: </t>
    </r>
    <r>
      <rPr>
        <sz val="16"/>
        <color theme="1"/>
        <rFont val="Verdana"/>
        <family val="2"/>
        <charset val="204"/>
      </rPr>
      <t>Е-Коган И.(ВК, Костромская область),</t>
    </r>
    <r>
      <rPr>
        <b/>
        <sz val="16"/>
        <color theme="1"/>
        <rFont val="Verdana"/>
        <family val="2"/>
        <charset val="204"/>
      </rPr>
      <t>С-Костерина О.(1К, Нижегородская обл.),</t>
    </r>
    <r>
      <rPr>
        <sz val="16"/>
        <color theme="1"/>
        <rFont val="Verdana"/>
        <family val="2"/>
        <charset val="204"/>
      </rPr>
      <t>М-Путилина Е.(ВК, г.Москва).</t>
    </r>
  </si>
  <si>
    <r>
      <t xml:space="preserve">Судьи: </t>
    </r>
    <r>
      <rPr>
        <sz val="14"/>
        <color theme="1"/>
        <rFont val="Verdana"/>
        <family val="2"/>
        <charset val="204"/>
      </rPr>
      <t>Е-Соколова О.(ВК, Нижегородская обл.),</t>
    </r>
    <r>
      <rPr>
        <b/>
        <sz val="14"/>
        <color theme="1"/>
        <rFont val="Verdana"/>
        <family val="2"/>
        <charset val="204"/>
      </rPr>
      <t>С-Путилина Е.(ВК, г.Москва),</t>
    </r>
    <r>
      <rPr>
        <sz val="14"/>
        <color theme="1"/>
        <rFont val="Verdana"/>
        <family val="2"/>
        <charset val="204"/>
      </rPr>
      <t>М-Коган И.(ВК, Костромская обл.).</t>
    </r>
  </si>
  <si>
    <r>
      <t xml:space="preserve">БЕБЕНИНА </t>
    </r>
    <r>
      <rPr>
        <sz val="11"/>
        <color theme="1"/>
        <rFont val="Verdana"/>
        <family val="2"/>
        <charset val="204"/>
      </rPr>
      <t xml:space="preserve"> Виктория, 2009</t>
    </r>
  </si>
  <si>
    <t>2юн</t>
  </si>
  <si>
    <r>
      <t>САПФИР</t>
    </r>
    <r>
      <rPr>
        <sz val="11"/>
        <rFont val="Verdana"/>
        <family val="2"/>
        <charset val="204"/>
      </rPr>
      <t>-04,мер.,тем-сер.,терск.,Статист,савропольский край</t>
    </r>
  </si>
  <si>
    <r>
      <t xml:space="preserve">ДЕДИКОВА </t>
    </r>
    <r>
      <rPr>
        <sz val="14"/>
        <rFont val="Verdana"/>
        <family val="2"/>
        <charset val="204"/>
      </rPr>
      <t>Екатерина, 1998</t>
    </r>
  </si>
  <si>
    <r>
      <t>САПФИР</t>
    </r>
    <r>
      <rPr>
        <sz val="14"/>
        <rFont val="Verdana"/>
        <family val="2"/>
        <charset val="204"/>
      </rPr>
      <t>-04,мер.,тем-сер.,терск.,Статист,савропольский край</t>
    </r>
  </si>
  <si>
    <r>
      <t xml:space="preserve">БАРДИНА </t>
    </r>
    <r>
      <rPr>
        <sz val="14"/>
        <color theme="1"/>
        <rFont val="Verdana"/>
        <family val="2"/>
        <charset val="204"/>
      </rPr>
      <t>Ирина, 1971</t>
    </r>
  </si>
  <si>
    <r>
      <t>ФЛАМЕНКО РОЯЛ</t>
    </r>
    <r>
      <rPr>
        <sz val="14"/>
        <rFont val="Verdana"/>
        <family val="2"/>
        <charset val="204"/>
      </rPr>
      <t>-11,коб.,вор.,ганн.,Фюрст Нимфенбург, Германия</t>
    </r>
  </si>
  <si>
    <r>
      <t xml:space="preserve">ДУКСИНА </t>
    </r>
    <r>
      <rPr>
        <sz val="14"/>
        <color theme="1"/>
        <rFont val="Verdana"/>
        <family val="2"/>
        <charset val="204"/>
      </rPr>
      <t xml:space="preserve">Анастасия, 1994 </t>
    </r>
  </si>
  <si>
    <r>
      <t>ХАН ТЕНГРИ</t>
    </r>
    <r>
      <rPr>
        <sz val="14"/>
        <rFont val="Verdana"/>
        <family val="2"/>
        <charset val="204"/>
      </rPr>
      <t>-10,мер.,гнед.,полукр.,Август, КФХ"Простор"</t>
    </r>
  </si>
  <si>
    <r>
      <t xml:space="preserve">ПАНКОВ </t>
    </r>
    <r>
      <rPr>
        <sz val="11"/>
        <color theme="1"/>
        <rFont val="Verdana"/>
        <family val="2"/>
        <charset val="204"/>
      </rPr>
      <t>Владимир, 1999</t>
    </r>
  </si>
  <si>
    <r>
      <t xml:space="preserve">МОКЕЕВА </t>
    </r>
    <r>
      <rPr>
        <sz val="11"/>
        <rFont val="Verdana"/>
        <family val="2"/>
        <charset val="204"/>
      </rPr>
      <t>Александра, 2000</t>
    </r>
  </si>
  <si>
    <r>
      <t>ВАЛЬС МЕНДЕЛЬСОНА</t>
    </r>
    <r>
      <rPr>
        <sz val="11"/>
        <rFont val="Verdana"/>
        <family val="2"/>
        <charset val="204"/>
      </rPr>
      <t>-08, мер., кар., ган., Вихорь из Полочан, с. Починки</t>
    </r>
  </si>
  <si>
    <r>
      <t xml:space="preserve">ЛАГУНОВА </t>
    </r>
    <r>
      <rPr>
        <sz val="11"/>
        <color theme="1"/>
        <rFont val="Verdana"/>
        <family val="2"/>
        <charset val="204"/>
      </rPr>
      <t>Алена, 1999</t>
    </r>
  </si>
  <si>
    <r>
      <t>КВИЛЛО</t>
    </r>
    <r>
      <rPr>
        <sz val="11"/>
        <rFont val="Verdana"/>
        <family val="2"/>
        <charset val="204"/>
      </rPr>
      <t>-05,мер.,сер.,андалуз.,Гусарапо,Испания</t>
    </r>
  </si>
  <si>
    <r>
      <t>БОР</t>
    </r>
    <r>
      <rPr>
        <sz val="11"/>
        <rFont val="Verdana"/>
        <family val="2"/>
        <charset val="204"/>
      </rPr>
      <t xml:space="preserve"> Арина, 1998</t>
    </r>
  </si>
  <si>
    <r>
      <t>РОМ БОЙ</t>
    </r>
    <r>
      <rPr>
        <sz val="11"/>
        <rFont val="Verdana"/>
        <family val="2"/>
        <charset val="204"/>
      </rPr>
      <t>-05,мер.,рыж.,буд.,Росчерк,Донской к/з</t>
    </r>
  </si>
  <si>
    <r>
      <t>ЭЛЬБРУС</t>
    </r>
    <r>
      <rPr>
        <sz val="11"/>
        <rFont val="Verdana"/>
        <family val="2"/>
        <charset val="204"/>
      </rPr>
      <t>-09,мер.,вор.,УВП,Бридж,Украина</t>
    </r>
  </si>
  <si>
    <r>
      <t xml:space="preserve">ЦЕЛОВАЛЬНОВА </t>
    </r>
    <r>
      <rPr>
        <sz val="11"/>
        <rFont val="Verdana"/>
        <family val="2"/>
        <charset val="204"/>
      </rPr>
      <t>София, 2003</t>
    </r>
  </si>
  <si>
    <r>
      <t>АВАТАР-</t>
    </r>
    <r>
      <rPr>
        <sz val="11"/>
        <rFont val="Verdana"/>
        <family val="2"/>
        <charset val="204"/>
      </rPr>
      <t>05,мер.,сер.,полукр.,Темп, Перевозский к/з</t>
    </r>
  </si>
  <si>
    <r>
      <t xml:space="preserve">КОЛОКОЛЬНИКОВА </t>
    </r>
    <r>
      <rPr>
        <sz val="11"/>
        <color theme="1"/>
        <rFont val="Verdana"/>
        <family val="2"/>
        <charset val="204"/>
      </rPr>
      <t>Оксана, 2001</t>
    </r>
  </si>
  <si>
    <r>
      <t>КАИР</t>
    </r>
    <r>
      <rPr>
        <sz val="11"/>
        <rFont val="Verdana"/>
        <family val="2"/>
        <charset val="204"/>
      </rPr>
      <t>-12,мер.,гнед.,полукр.,Кипр,КФХ"Простор"</t>
    </r>
  </si>
  <si>
    <r>
      <t xml:space="preserve">МОРЕПЛАВЦЕВА </t>
    </r>
    <r>
      <rPr>
        <sz val="11"/>
        <rFont val="Verdana"/>
        <family val="2"/>
        <charset val="204"/>
      </rPr>
      <t>Ольга, 2002</t>
    </r>
  </si>
  <si>
    <r>
      <t xml:space="preserve">БЕЛОУСОВА </t>
    </r>
    <r>
      <rPr>
        <sz val="11"/>
        <rFont val="Verdana"/>
        <family val="2"/>
        <charset val="204"/>
      </rPr>
      <t>Алина, 2001</t>
    </r>
  </si>
  <si>
    <r>
      <t>ГИБРАЛТАР</t>
    </r>
    <r>
      <rPr>
        <sz val="11"/>
        <rFont val="Verdana"/>
        <family val="2"/>
        <charset val="204"/>
      </rPr>
      <t>-07, мер., гнед., орл. рыс., Беркут</t>
    </r>
  </si>
  <si>
    <r>
      <t xml:space="preserve">ШИЛЬНОВА </t>
    </r>
    <r>
      <rPr>
        <sz val="11"/>
        <rFont val="Verdana"/>
        <family val="2"/>
        <charset val="204"/>
      </rPr>
      <t>Александра, 2003</t>
    </r>
  </si>
  <si>
    <r>
      <t xml:space="preserve">НИШНЮЧКИНА </t>
    </r>
    <r>
      <rPr>
        <sz val="11"/>
        <rFont val="Verdana"/>
        <family val="2"/>
        <charset val="204"/>
      </rPr>
      <t>Алена, 2002</t>
    </r>
  </si>
  <si>
    <r>
      <t xml:space="preserve">АЛЕКСАНДРОВА </t>
    </r>
    <r>
      <rPr>
        <sz val="12"/>
        <color theme="1"/>
        <rFont val="Verdana"/>
        <family val="2"/>
        <charset val="204"/>
      </rPr>
      <t>Арина, 2007</t>
    </r>
  </si>
  <si>
    <r>
      <t xml:space="preserve">БАБУРИНА </t>
    </r>
    <r>
      <rPr>
        <sz val="12"/>
        <rFont val="Verdana"/>
        <family val="2"/>
        <charset val="204"/>
      </rPr>
      <t>Вероника, 2006</t>
    </r>
  </si>
  <si>
    <r>
      <t>ЛЕДИ КОРСИКА-</t>
    </r>
    <r>
      <rPr>
        <sz val="12"/>
        <rFont val="Verdana"/>
        <family val="2"/>
        <charset val="204"/>
      </rPr>
      <t>11,коб.,гнед.,чист.верх., Корвиниус,ВНИИК</t>
    </r>
  </si>
  <si>
    <r>
      <t xml:space="preserve">ЗАВАДСКАЯ </t>
    </r>
    <r>
      <rPr>
        <sz val="12"/>
        <color theme="1"/>
        <rFont val="Verdana"/>
        <family val="2"/>
        <charset val="204"/>
      </rPr>
      <t>Екатерина, 2005</t>
    </r>
  </si>
  <si>
    <r>
      <t xml:space="preserve">ЗАМЫСЛОВ </t>
    </r>
    <r>
      <rPr>
        <sz val="12"/>
        <rFont val="Verdana"/>
        <family val="2"/>
        <charset val="204"/>
      </rPr>
      <t>Олег, 2005</t>
    </r>
  </si>
  <si>
    <r>
      <t>НЭО</t>
    </r>
    <r>
      <rPr>
        <sz val="12"/>
        <rFont val="Verdana"/>
        <family val="2"/>
        <charset val="204"/>
      </rPr>
      <t>-11,мер.,вор.,полукр.,Дигор,Ставропольский край</t>
    </r>
  </si>
  <si>
    <r>
      <t xml:space="preserve">УЛАНОВА </t>
    </r>
    <r>
      <rPr>
        <sz val="12"/>
        <rFont val="Verdana"/>
        <family val="2"/>
        <charset val="204"/>
      </rPr>
      <t>Алесандра, 2006</t>
    </r>
  </si>
  <si>
    <r>
      <t>ЭФЕСТ</t>
    </r>
    <r>
      <rPr>
        <sz val="12"/>
        <rFont val="Verdana"/>
        <family val="2"/>
        <charset val="204"/>
      </rPr>
      <t>-08,мер.,рыж.,трак.,Фархад,к/з "Олимп Кубани"</t>
    </r>
  </si>
  <si>
    <r>
      <t xml:space="preserve">ТИХОНОВА </t>
    </r>
    <r>
      <rPr>
        <sz val="12"/>
        <color theme="1"/>
        <rFont val="Verdana"/>
        <family val="2"/>
        <charset val="204"/>
      </rPr>
      <t>Ирина, 2005</t>
    </r>
  </si>
  <si>
    <r>
      <t>ЭКИПАЖ</t>
    </r>
    <r>
      <rPr>
        <sz val="12"/>
        <rFont val="Verdana"/>
        <family val="2"/>
        <charset val="204"/>
      </rPr>
      <t>-11,мер.кар.,УВП,Казанова,Украина</t>
    </r>
  </si>
  <si>
    <r>
      <t xml:space="preserve">ВОРОНИНА </t>
    </r>
    <r>
      <rPr>
        <sz val="12"/>
        <rFont val="Verdana"/>
        <family val="2"/>
        <charset val="204"/>
      </rPr>
      <t>Вероника, 2005</t>
    </r>
  </si>
  <si>
    <r>
      <rPr>
        <b/>
        <sz val="12"/>
        <rFont val="Verdana"/>
        <family val="2"/>
        <charset val="204"/>
      </rPr>
      <t>ПЕВУЧИЙ</t>
    </r>
    <r>
      <rPr>
        <sz val="12"/>
        <rFont val="Verdana"/>
        <family val="2"/>
        <charset val="204"/>
      </rPr>
      <t>-07,мер.,рыж., полукр.,Перегей,Перевозский к/з</t>
    </r>
  </si>
  <si>
    <r>
      <t xml:space="preserve">КУЛАКОВА </t>
    </r>
    <r>
      <rPr>
        <sz val="12"/>
        <color theme="1"/>
        <rFont val="Verdana"/>
        <family val="2"/>
        <charset val="204"/>
      </rPr>
      <t>Дарина, 2005</t>
    </r>
  </si>
  <si>
    <r>
      <t>ОРКЕСТР</t>
    </r>
    <r>
      <rPr>
        <sz val="12"/>
        <rFont val="Verdana"/>
        <family val="2"/>
        <charset val="204"/>
      </rPr>
      <t>-09,жер.,гнед.,УВП,Тарбаган,Украина</t>
    </r>
  </si>
  <si>
    <r>
      <t xml:space="preserve">ХОХЛОВА </t>
    </r>
    <r>
      <rPr>
        <sz val="12"/>
        <rFont val="Verdana"/>
        <family val="2"/>
        <charset val="204"/>
      </rPr>
      <t>Арина, 2006</t>
    </r>
  </si>
  <si>
    <r>
      <t xml:space="preserve">ДРЯХЛОВА </t>
    </r>
    <r>
      <rPr>
        <sz val="12"/>
        <rFont val="Verdana"/>
        <family val="2"/>
        <charset val="204"/>
      </rPr>
      <t>Елена, 2006</t>
    </r>
  </si>
  <si>
    <r>
      <t>САМБА</t>
    </r>
    <r>
      <rPr>
        <sz val="12"/>
        <rFont val="Verdana"/>
        <family val="2"/>
        <charset val="204"/>
      </rPr>
      <t>-06,коб.,сер.,ганн.,Маркиз,Украина</t>
    </r>
  </si>
  <si>
    <r>
      <t xml:space="preserve">КРАВЧУК </t>
    </r>
    <r>
      <rPr>
        <sz val="12"/>
        <rFont val="Verdana"/>
        <family val="2"/>
        <charset val="204"/>
      </rPr>
      <t>Валерия, 2005</t>
    </r>
  </si>
  <si>
    <r>
      <t>БАГЕТ</t>
    </r>
    <r>
      <rPr>
        <sz val="12"/>
        <rFont val="Verdana"/>
        <family val="2"/>
        <charset val="204"/>
      </rPr>
      <t>-12,мер.,рыж.,полукр.,Гавалеор, Нижегородская область</t>
    </r>
  </si>
  <si>
    <r>
      <t xml:space="preserve">ЖИРОВА </t>
    </r>
    <r>
      <rPr>
        <sz val="12"/>
        <color theme="1"/>
        <rFont val="Verdana"/>
        <family val="2"/>
        <charset val="204"/>
      </rPr>
      <t>Ульяна, 2006</t>
    </r>
  </si>
  <si>
    <r>
      <t xml:space="preserve">МЕЗИНОВ </t>
    </r>
    <r>
      <rPr>
        <sz val="12"/>
        <rFont val="Verdana"/>
        <family val="2"/>
        <charset val="204"/>
      </rPr>
      <t>Никита, 2006</t>
    </r>
  </si>
  <si>
    <r>
      <t>НЕБЕСНЫЙ</t>
    </r>
    <r>
      <rPr>
        <sz val="12"/>
        <rFont val="Verdana"/>
        <family val="2"/>
        <charset val="204"/>
      </rPr>
      <t>-00,мер.,вор.,рус.верх.,Старожиловский к/з</t>
    </r>
  </si>
  <si>
    <r>
      <t xml:space="preserve">Судьи: </t>
    </r>
    <r>
      <rPr>
        <sz val="14"/>
        <color theme="1"/>
        <rFont val="Verdana"/>
        <family val="2"/>
        <charset val="204"/>
      </rPr>
      <t>Е-Костерина О.(1К, Нижегородская обл.),</t>
    </r>
    <r>
      <rPr>
        <b/>
        <sz val="14"/>
        <color theme="1"/>
        <rFont val="Verdana"/>
        <family val="2"/>
        <charset val="204"/>
      </rPr>
      <t>С-Коган И.(ВК, Костромская область),</t>
    </r>
    <r>
      <rPr>
        <sz val="14"/>
        <color theme="1"/>
        <rFont val="Verdana"/>
        <family val="2"/>
        <charset val="204"/>
      </rPr>
      <t>М-Путилина Е.(ВК, г.Москва)</t>
    </r>
  </si>
  <si>
    <r>
      <t xml:space="preserve">Судьи: </t>
    </r>
    <r>
      <rPr>
        <sz val="14"/>
        <color theme="1"/>
        <rFont val="Verdana"/>
        <family val="2"/>
        <charset val="204"/>
      </rPr>
      <t>Н-Костерина О.(1К, Нижегородская обл.),</t>
    </r>
    <r>
      <rPr>
        <b/>
        <sz val="14"/>
        <color theme="1"/>
        <rFont val="Verdana"/>
        <family val="2"/>
        <charset val="204"/>
      </rPr>
      <t>С-Коган И.(ВК, Костромская область),</t>
    </r>
    <r>
      <rPr>
        <sz val="14"/>
        <color theme="1"/>
        <rFont val="Verdana"/>
        <family val="2"/>
        <charset val="204"/>
      </rPr>
      <t>В-Путилина Е.(ВК, г.Москва)</t>
    </r>
  </si>
  <si>
    <t>022303</t>
  </si>
  <si>
    <r>
      <t xml:space="preserve">Судьи: </t>
    </r>
    <r>
      <rPr>
        <sz val="16"/>
        <color theme="1"/>
        <rFont val="Verdana"/>
        <family val="2"/>
        <charset val="204"/>
      </rPr>
      <t>Е-Путилина Е.(ВК, г.Москва),</t>
    </r>
    <r>
      <rPr>
        <b/>
        <sz val="16"/>
        <color theme="1"/>
        <rFont val="Verdana"/>
        <family val="2"/>
        <charset val="204"/>
      </rPr>
      <t>С-Костерина О.(1К, Нижегородская обл.),</t>
    </r>
    <r>
      <rPr>
        <sz val="16"/>
        <color theme="1"/>
        <rFont val="Verdana"/>
        <family val="2"/>
        <charset val="204"/>
      </rPr>
      <t>М-Коган И.(ВК, Костромская область).</t>
    </r>
  </si>
  <si>
    <t>Предварительный приз. Юноши</t>
  </si>
  <si>
    <t>Открытый класс</t>
  </si>
  <si>
    <r>
      <t xml:space="preserve">РЕЗНИКОВА </t>
    </r>
    <r>
      <rPr>
        <sz val="8"/>
        <rFont val="Verdana"/>
        <family val="2"/>
        <charset val="204"/>
      </rPr>
      <t>Екатерина, 2003</t>
    </r>
  </si>
  <si>
    <t>Комндный приз. Дети</t>
  </si>
  <si>
    <t>Пони. Манежная езда 1.2</t>
  </si>
  <si>
    <t>24.08.2019г</t>
  </si>
  <si>
    <t>Предварительный приз А. Дети (Младшая группа)</t>
  </si>
  <si>
    <r>
      <t>Судьи:</t>
    </r>
    <r>
      <rPr>
        <sz val="10"/>
        <color theme="1"/>
        <rFont val="Verdana"/>
        <family val="2"/>
        <charset val="204"/>
      </rPr>
      <t>Е-Путилина Е.(ВК, г.Москва),</t>
    </r>
    <r>
      <rPr>
        <b/>
        <sz val="10"/>
        <color theme="1"/>
        <rFont val="Verdana"/>
        <family val="2"/>
        <charset val="204"/>
      </rPr>
      <t>С-</t>
    </r>
    <r>
      <rPr>
        <sz val="10"/>
        <color theme="1"/>
        <rFont val="Verdana"/>
        <family val="2"/>
        <charset val="204"/>
      </rPr>
      <t>Коган И.(ВК, Костромская область),М-Костерина О.(1К,Нижегородская область)</t>
    </r>
  </si>
  <si>
    <t>Кубок КЭК "Ассамбея" II этап</t>
  </si>
  <si>
    <t>Предварительный тест</t>
  </si>
  <si>
    <r>
      <t xml:space="preserve">Судьи: </t>
    </r>
    <r>
      <rPr>
        <sz val="16"/>
        <color theme="1"/>
        <rFont val="Verdana"/>
        <family val="2"/>
        <charset val="204"/>
      </rPr>
      <t>Е-Коган И.(ВК, Костромская область),</t>
    </r>
    <r>
      <rPr>
        <b/>
        <sz val="16"/>
        <color theme="1"/>
        <rFont val="Verdana"/>
        <family val="2"/>
        <charset val="204"/>
      </rPr>
      <t>С-Ирсецкая Е.(1К, Нижегородская обл.),</t>
    </r>
    <r>
      <rPr>
        <sz val="16"/>
        <color theme="1"/>
        <rFont val="Verdana"/>
        <family val="2"/>
        <charset val="204"/>
      </rPr>
      <t>М-Путилина Е.(ВК, г.Москва).</t>
    </r>
  </si>
  <si>
    <t>мс</t>
  </si>
  <si>
    <r>
      <t>Судьи:</t>
    </r>
    <r>
      <rPr>
        <sz val="10"/>
        <color theme="1"/>
        <rFont val="Verdana"/>
        <family val="2"/>
        <charset val="204"/>
      </rPr>
      <t>Е-Костерина О.(1К,Нижегородская область),</t>
    </r>
    <r>
      <rPr>
        <b/>
        <sz val="10"/>
        <color theme="1"/>
        <rFont val="Verdana"/>
        <family val="2"/>
        <charset val="204"/>
      </rPr>
      <t>С-</t>
    </r>
    <r>
      <rPr>
        <sz val="10"/>
        <color theme="1"/>
        <rFont val="Verdana"/>
        <family val="2"/>
        <charset val="204"/>
      </rPr>
      <t>Путилина Е.(ВК, г.Москва),М-Коган И.(ВК, Костромская область)</t>
    </r>
  </si>
  <si>
    <r>
      <t xml:space="preserve">Судьи: </t>
    </r>
    <r>
      <rPr>
        <sz val="14"/>
        <color theme="1"/>
        <rFont val="Verdana"/>
        <family val="2"/>
        <charset val="204"/>
      </rPr>
      <t>Е-Путилина Е.(ВК, г.Москва),</t>
    </r>
    <r>
      <rPr>
        <b/>
        <sz val="14"/>
        <color theme="1"/>
        <rFont val="Verdana"/>
        <family val="2"/>
        <charset val="204"/>
      </rPr>
      <t>С-Коган И.(ВК, Костромская обл.),</t>
    </r>
    <r>
      <rPr>
        <sz val="14"/>
        <color theme="1"/>
        <rFont val="Verdana"/>
        <family val="2"/>
        <charset val="204"/>
      </rPr>
      <t>М-Соколова О.(ВК, Нижегородская обл.).</t>
    </r>
  </si>
  <si>
    <r>
      <t xml:space="preserve">Судьи: </t>
    </r>
    <r>
      <rPr>
        <sz val="14"/>
        <color theme="1"/>
        <rFont val="Verdana"/>
        <family val="2"/>
        <charset val="204"/>
      </rPr>
      <t>Е-Костерина О.(1К, Нижегородская обл.),</t>
    </r>
    <r>
      <rPr>
        <b/>
        <sz val="14"/>
        <color theme="1"/>
        <rFont val="Verdana"/>
        <family val="2"/>
        <charset val="204"/>
      </rPr>
      <t>С-Коган И.(ВК, Костромская обл.),</t>
    </r>
    <r>
      <rPr>
        <sz val="14"/>
        <color theme="1"/>
        <rFont val="Verdana"/>
        <family val="2"/>
        <charset val="204"/>
      </rPr>
      <t>М-Путилина Е.(ВК, г.Москва)</t>
    </r>
  </si>
  <si>
    <r>
      <t xml:space="preserve">Судьи: </t>
    </r>
    <r>
      <rPr>
        <sz val="14"/>
        <color theme="1"/>
        <rFont val="Verdana"/>
        <family val="2"/>
        <charset val="204"/>
      </rPr>
      <t>Н-Костерина О.(1К, Нижегородская обл.),</t>
    </r>
    <r>
      <rPr>
        <b/>
        <sz val="14"/>
        <color theme="1"/>
        <rFont val="Verdana"/>
        <family val="2"/>
        <charset val="204"/>
      </rPr>
      <t>С-Коган И.(ВК, Костромская обл.),</t>
    </r>
    <r>
      <rPr>
        <sz val="14"/>
        <color theme="1"/>
        <rFont val="Verdana"/>
        <family val="2"/>
        <charset val="204"/>
      </rPr>
      <t>В-Путилина Е.(ВК, г.Москва)</t>
    </r>
  </si>
  <si>
    <t>Командный приз</t>
  </si>
  <si>
    <t>Мастер лист</t>
  </si>
  <si>
    <t>Тренер</t>
  </si>
  <si>
    <t>Регион</t>
  </si>
  <si>
    <t>программа</t>
  </si>
  <si>
    <t>Шандак Н.</t>
  </si>
  <si>
    <t>группа В</t>
  </si>
  <si>
    <t>Соколова О.</t>
  </si>
  <si>
    <t>МБОУ ДОД "СДЮСШОР по СП и КС" КЭК "Ассамблея"</t>
  </si>
  <si>
    <t>ппюобщ</t>
  </si>
  <si>
    <t>Ирсецкая Е.В.</t>
  </si>
  <si>
    <t>Соколова Е.С.</t>
  </si>
  <si>
    <r>
      <t xml:space="preserve">САЧКОВА </t>
    </r>
    <r>
      <rPr>
        <sz val="8"/>
        <color theme="1"/>
        <rFont val="Verdana"/>
        <family val="2"/>
        <charset val="204"/>
      </rPr>
      <t>Анастасия, 1989</t>
    </r>
  </si>
  <si>
    <r>
      <t>ПИЛОТ</t>
    </r>
    <r>
      <rPr>
        <sz val="8"/>
        <rFont val="Verdana"/>
        <family val="2"/>
        <charset val="204"/>
      </rPr>
      <t>-09,мер.,гнед.,УВП,Образец,Украина</t>
    </r>
  </si>
  <si>
    <t>группа В МП</t>
  </si>
  <si>
    <t>Шапиро О.</t>
  </si>
  <si>
    <t>дети</t>
  </si>
  <si>
    <t>Липатова В.</t>
  </si>
  <si>
    <t>Панков В.</t>
  </si>
  <si>
    <t>Замыслова Т.А.</t>
  </si>
  <si>
    <r>
      <t xml:space="preserve">ХОХЛОВА </t>
    </r>
    <r>
      <rPr>
        <sz val="8"/>
        <rFont val="Verdana"/>
        <family val="2"/>
        <charset val="204"/>
      </rPr>
      <t>Арина, 2006</t>
    </r>
  </si>
  <si>
    <t>Шапиро Е.</t>
  </si>
  <si>
    <t>дети ппа, ппб</t>
  </si>
  <si>
    <r>
      <t xml:space="preserve">БЕБЕНИНА </t>
    </r>
    <r>
      <rPr>
        <sz val="8"/>
        <color theme="1"/>
        <rFont val="Verdana"/>
        <family val="2"/>
        <charset val="204"/>
      </rPr>
      <t xml:space="preserve"> Виктория, 2009</t>
    </r>
  </si>
  <si>
    <t>023109</t>
  </si>
  <si>
    <r>
      <t>ДААН ТИ ВАН СЕССИНГ</t>
    </r>
    <r>
      <rPr>
        <sz val="8"/>
        <rFont val="Verdana"/>
        <family val="2"/>
        <charset val="204"/>
      </rPr>
      <t>-09,мер.,вор.,фриз., Маедже,Нидерланды</t>
    </r>
  </si>
  <si>
    <t>Данилина Ю.</t>
  </si>
  <si>
    <t>дети ппа</t>
  </si>
  <si>
    <r>
      <t xml:space="preserve">ЖЕЛЕЗНОВ </t>
    </r>
    <r>
      <rPr>
        <sz val="8"/>
        <rFont val="Verdana"/>
        <family val="2"/>
        <charset val="204"/>
      </rPr>
      <t>Мария, 2008</t>
    </r>
  </si>
  <si>
    <t>032508</t>
  </si>
  <si>
    <r>
      <t>ДРАГУН</t>
    </r>
    <r>
      <rPr>
        <sz val="8"/>
        <rFont val="Verdana"/>
        <family val="2"/>
        <charset val="204"/>
      </rPr>
      <t>-09,мер.,вор.,орл.рыс.,Гвалт,Удмуртская Республика</t>
    </r>
  </si>
  <si>
    <r>
      <t xml:space="preserve">БАБУРИНА </t>
    </r>
    <r>
      <rPr>
        <sz val="8"/>
        <rFont val="Verdana"/>
        <family val="2"/>
        <charset val="204"/>
      </rPr>
      <t>Вероника, 2006</t>
    </r>
  </si>
  <si>
    <r>
      <t>ЛЕДИ КОРСИКА-</t>
    </r>
    <r>
      <rPr>
        <sz val="8"/>
        <rFont val="Verdana"/>
        <family val="2"/>
        <charset val="204"/>
      </rPr>
      <t>11,коб.,гнед.,чист.верх., Корвиниус,ВНИИК</t>
    </r>
  </si>
  <si>
    <r>
      <t xml:space="preserve">КУЗНЕЦОВА </t>
    </r>
    <r>
      <rPr>
        <sz val="8"/>
        <color theme="1"/>
        <rFont val="Verdana"/>
        <family val="2"/>
        <charset val="204"/>
      </rPr>
      <t>Анастасия, 2005</t>
    </r>
  </si>
  <si>
    <r>
      <t>МАХЕТЭ</t>
    </r>
    <r>
      <rPr>
        <sz val="8"/>
        <rFont val="Verdana"/>
        <family val="2"/>
        <charset val="204"/>
      </rPr>
      <t>-00,мер.,сер.,андал.,Lecanio, Испания</t>
    </r>
  </si>
  <si>
    <t>дети ппа,ппв</t>
  </si>
  <si>
    <r>
      <t xml:space="preserve">АЛЕКСАНДРОВА </t>
    </r>
    <r>
      <rPr>
        <sz val="8"/>
        <color theme="1"/>
        <rFont val="Verdana"/>
        <family val="2"/>
        <charset val="204"/>
      </rPr>
      <t>Арина, 2007</t>
    </r>
  </si>
  <si>
    <t>любители эл,пр</t>
  </si>
  <si>
    <t>Козлова Т.</t>
  </si>
  <si>
    <t>пони 1.2</t>
  </si>
  <si>
    <t>пони 2.2</t>
  </si>
  <si>
    <t>пони ппа</t>
  </si>
  <si>
    <t>пони ппа,ппв</t>
  </si>
  <si>
    <t>самостоятельно</t>
  </si>
  <si>
    <t>тест-посадка, 1.2</t>
  </si>
  <si>
    <t>тест-посдка</t>
  </si>
  <si>
    <t>СШОР по Сп и КС</t>
  </si>
  <si>
    <t>юниоры</t>
  </si>
  <si>
    <r>
      <t xml:space="preserve">ЛАГУНОВА </t>
    </r>
    <r>
      <rPr>
        <sz val="8"/>
        <color theme="1"/>
        <rFont val="Verdana"/>
        <family val="2"/>
        <charset val="204"/>
      </rPr>
      <t>Алена, 1999</t>
    </r>
  </si>
  <si>
    <t>юноши</t>
  </si>
  <si>
    <t>юноши пп</t>
  </si>
  <si>
    <t>юноши пп,кп</t>
  </si>
  <si>
    <t>юноши+пп</t>
  </si>
  <si>
    <t>юношипп,кп</t>
  </si>
  <si>
    <t>Коган И..(ВК, Костромская обасть)</t>
  </si>
  <si>
    <t>Соколова Е.С.(1К, Нижегородская область)</t>
  </si>
  <si>
    <t>Ветеринарный врач</t>
  </si>
  <si>
    <t>Младшая группа</t>
  </si>
  <si>
    <r>
      <t xml:space="preserve">ГОНЧЕНКОВА </t>
    </r>
    <r>
      <rPr>
        <sz val="11"/>
        <color theme="1"/>
        <rFont val="Verdana"/>
        <family val="2"/>
        <charset val="204"/>
      </rPr>
      <t>Анастасия, 2005</t>
    </r>
  </si>
  <si>
    <r>
      <t>МИЧИГАН</t>
    </r>
    <r>
      <rPr>
        <sz val="11"/>
        <rFont val="Verdana"/>
        <family val="2"/>
        <charset val="204"/>
      </rPr>
      <t>-05,мер.,рыж-пег.,полукр.,Россия</t>
    </r>
  </si>
  <si>
    <r>
      <t>БАРСЕГЯН</t>
    </r>
    <r>
      <rPr>
        <sz val="11"/>
        <color theme="1"/>
        <rFont val="Verdana"/>
        <family val="2"/>
        <charset val="204"/>
      </rPr>
      <t xml:space="preserve"> Карина, 2004</t>
    </r>
  </si>
  <si>
    <r>
      <t>ЛЛАНИДАН ФЛЕШ ДЖЕК</t>
    </r>
    <r>
      <rPr>
        <sz val="11"/>
        <rFont val="Verdana"/>
        <family val="2"/>
        <charset val="204"/>
      </rPr>
      <t>-14,коб.,бул.,уэльс.пони, Пвллмелин Мунракер, Великобритания</t>
    </r>
  </si>
  <si>
    <r>
      <t>ХОБЕР ФЛАЙИНГ КОМЕТ</t>
    </r>
    <r>
      <rPr>
        <sz val="11"/>
        <rFont val="Verdana"/>
        <family val="2"/>
        <charset val="204"/>
      </rPr>
      <t>-07,мер.,вор.,уэльс.пони, Хореб Еурос, Великобритания</t>
    </r>
  </si>
  <si>
    <r>
      <t>ТОТИЛАС</t>
    </r>
    <r>
      <rPr>
        <sz val="11"/>
        <rFont val="Verdana"/>
        <family val="2"/>
        <charset val="204"/>
      </rPr>
      <t>-08,мер.,гнед-пег.</t>
    </r>
  </si>
  <si>
    <r>
      <t>ДАНКО</t>
    </r>
    <r>
      <rPr>
        <sz val="8"/>
        <rFont val="Verdana"/>
        <family val="2"/>
        <charset val="204"/>
      </rPr>
      <t>-12,мер.,сер.,немец.пони,Литл Милтон, Республика Мария Эл</t>
    </r>
  </si>
  <si>
    <t>020986</t>
  </si>
  <si>
    <t>ЧК Bruns Horse, Нижегородская область</t>
  </si>
  <si>
    <t>Манежная езда 1.2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</si>
  <si>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</si>
  <si>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</si>
  <si>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10"/>
        <rFont val="Verdana"/>
        <family val="2"/>
        <charset val="204"/>
      </rPr>
      <t>Имя всадника</t>
    </r>
  </si>
  <si>
    <r>
      <t>Кличка лошади, г.р.,</t>
    </r>
    <r>
      <rPr>
        <sz val="10"/>
        <rFont val="Verdana"/>
        <family val="2"/>
        <charset val="204"/>
      </rPr>
      <t xml:space="preserve"> масть, пол, порода, отец, место рождения</t>
    </r>
  </si>
  <si>
    <r>
      <t xml:space="preserve">БИЛОУС </t>
    </r>
    <r>
      <rPr>
        <sz val="11"/>
        <color theme="1"/>
        <rFont val="Verdana"/>
        <family val="2"/>
        <charset val="204"/>
      </rPr>
      <t>Яна, 2005</t>
    </r>
  </si>
  <si>
    <t>Путилина Е.(ВК, г.Москва)</t>
  </si>
  <si>
    <t>Соколова Е.(ВК, Нижегородская область)</t>
  </si>
  <si>
    <t xml:space="preserve">СПРАВКА </t>
  </si>
  <si>
    <t>№</t>
  </si>
  <si>
    <t>ФИО</t>
  </si>
  <si>
    <t>Должность</t>
  </si>
  <si>
    <t>Категория</t>
  </si>
  <si>
    <t>Всероссийская категория</t>
  </si>
  <si>
    <t>Судья-член ГСК</t>
  </si>
  <si>
    <t>Первая категория</t>
  </si>
  <si>
    <t>Костерина О.</t>
  </si>
  <si>
    <t>Главны секретарь</t>
  </si>
  <si>
    <t>Шеф-стюард</t>
  </si>
  <si>
    <t>Коган И.Л.</t>
  </si>
  <si>
    <t>Путилина Е.</t>
  </si>
  <si>
    <t>Щапков М.</t>
  </si>
  <si>
    <t>Коган И.Л.(ВК, Костромская обл.)</t>
  </si>
  <si>
    <t xml:space="preserve"> о составе судейской коллегии Командного Чемпионата Нижегородской области по выездке</t>
  </si>
  <si>
    <r>
      <t xml:space="preserve">РАЗГУЛИНА </t>
    </r>
    <r>
      <rPr>
        <sz val="8"/>
        <color theme="1"/>
        <rFont val="Verdana"/>
        <family val="2"/>
        <charset val="204"/>
      </rPr>
      <t>Марта, 2012</t>
    </r>
  </si>
  <si>
    <r>
      <t>Судьи:С</t>
    </r>
    <r>
      <rPr>
        <sz val="11"/>
        <color theme="1"/>
        <rFont val="Verdana"/>
        <family val="2"/>
        <charset val="204"/>
      </rPr>
      <t>-Коган И.(ВК, Костромская область),Путилина Е.(ВК, г.Москва),Соколова О.(ВК, Нижегородская область)</t>
    </r>
  </si>
  <si>
    <t>ASSAMBLEYA PONY STARS Финал</t>
  </si>
  <si>
    <r>
      <t xml:space="preserve">Судьи: </t>
    </r>
    <r>
      <rPr>
        <sz val="14"/>
        <color theme="1"/>
        <rFont val="Verdana"/>
        <family val="2"/>
        <charset val="204"/>
      </rPr>
      <t>Н-Коган И.(ВК, Костромская область),</t>
    </r>
    <r>
      <rPr>
        <b/>
        <sz val="14"/>
        <color theme="1"/>
        <rFont val="Verdana"/>
        <family val="2"/>
        <charset val="204"/>
      </rPr>
      <t>С-Соколова О.(ВК, Нижегородская область),</t>
    </r>
    <r>
      <rPr>
        <sz val="14"/>
        <color theme="1"/>
        <rFont val="Verdana"/>
        <family val="2"/>
        <charset val="204"/>
      </rPr>
      <t>М-Путилина Е.(ВК, г.Москва)</t>
    </r>
  </si>
  <si>
    <t>015908</t>
  </si>
  <si>
    <r>
      <t>ПИАР</t>
    </r>
    <r>
      <rPr>
        <sz val="8"/>
        <rFont val="Verdana"/>
        <family val="2"/>
        <charset val="204"/>
      </rPr>
      <t>-11,мер.,кар.,УВП,Арал,Украина</t>
    </r>
  </si>
  <si>
    <t>Третья категория</t>
  </si>
  <si>
    <t xml:space="preserve">КЮР                </t>
  </si>
  <si>
    <t>Общая сумма баллов</t>
  </si>
  <si>
    <t>КОМАНДНЫЙ ЧЕМПИОНАТ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</si>
</sst>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0.000"/>
    <numFmt numFmtId="166" formatCode="0.0"/>
  </numFmts>
  <fonts count="5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  <font>
      <sz val="10"/>
      <name val="Arial"/>
      <family val="2"/>
      <charset val="204"/>
    </font>
    <font>
      <b/>
      <sz val="8"/>
      <color theme="1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name val="Verdana"/>
      <family val="2"/>
      <charset val="204"/>
    </font>
    <font>
      <b/>
      <sz val="11"/>
      <name val="Verdana"/>
      <family val="2"/>
      <charset val="204"/>
    </font>
    <font>
      <b/>
      <sz val="14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9"/>
      <name val="Verdana"/>
      <family val="2"/>
      <charset val="204"/>
    </font>
    <font>
      <sz val="10"/>
      <name val="Arial Cyr"/>
      <charset val="204"/>
    </font>
    <font>
      <sz val="10"/>
      <color theme="1"/>
      <name val="Verdana"/>
      <family val="2"/>
      <charset val="204"/>
    </font>
    <font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Verdana"/>
      <family val="2"/>
      <charset val="204"/>
    </font>
    <font>
      <sz val="14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Verdana"/>
      <family val="2"/>
      <charset val="204"/>
    </font>
    <font>
      <b/>
      <sz val="16"/>
      <color theme="1"/>
      <name val="Verdana"/>
      <family val="2"/>
      <charset val="204"/>
    </font>
    <font>
      <b/>
      <sz val="20"/>
      <color theme="1"/>
      <name val="Verdana"/>
      <family val="2"/>
      <charset val="204"/>
    </font>
    <font>
      <sz val="14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b/>
      <i/>
      <sz val="14"/>
      <color theme="1"/>
      <name val="Verdana"/>
      <family val="2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name val="Verdana"/>
      <family val="2"/>
      <charset val="204"/>
    </font>
    <font>
      <sz val="16"/>
      <name val="Verdana"/>
      <family val="2"/>
      <charset val="204"/>
    </font>
    <font>
      <sz val="16"/>
      <color theme="1"/>
      <name val="Verdan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24"/>
      <color theme="1"/>
      <name val="Verdana"/>
      <family val="2"/>
      <charset val="204"/>
    </font>
    <font>
      <b/>
      <i/>
      <sz val="16"/>
      <color theme="1"/>
      <name val="Verdana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7"/>
      <name val="Verdana"/>
      <family val="2"/>
      <charset val="204"/>
    </font>
    <font>
      <sz val="8"/>
      <color rgb="FFFF0000"/>
      <name val="Verdana"/>
      <family val="2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8" fillId="0" borderId="0"/>
  </cellStyleXfs>
  <cellXfs count="302">
    <xf numFmtId="0" fontId="0" fillId="0" borderId="0" xfId="0"/>
    <xf numFmtId="0" fontId="7" fillId="0" borderId="3" xfId="0" applyFont="1" applyBorder="1" applyAlignment="1">
      <alignment horizontal="center" vertical="center"/>
    </xf>
    <xf numFmtId="0" fontId="0" fillId="0" borderId="0" xfId="0"/>
    <xf numFmtId="20" fontId="7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2" borderId="2" xfId="3" applyFont="1" applyFill="1" applyBorder="1" applyAlignment="1" applyProtection="1">
      <alignment horizontal="center" vertical="center" textRotation="90" wrapText="1"/>
      <protection locked="0"/>
    </xf>
    <xf numFmtId="165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5" fillId="0" borderId="0" xfId="0" applyFont="1"/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" fillId="0" borderId="0" xfId="0" applyFont="1"/>
    <xf numFmtId="0" fontId="19" fillId="0" borderId="3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21" fillId="0" borderId="0" xfId="0" applyFont="1"/>
    <xf numFmtId="0" fontId="1" fillId="0" borderId="0" xfId="0" applyFont="1" applyAlignment="1"/>
    <xf numFmtId="1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/>
    <xf numFmtId="49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49" fontId="6" fillId="4" borderId="3" xfId="4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0" fillId="0" borderId="0" xfId="0" applyFont="1"/>
    <xf numFmtId="0" fontId="16" fillId="0" borderId="0" xfId="0" applyFont="1" applyAlignment="1">
      <alignment vertical="center"/>
    </xf>
    <xf numFmtId="0" fontId="9" fillId="4" borderId="3" xfId="0" applyFont="1" applyFill="1" applyBorder="1" applyAlignment="1">
      <alignment vertical="center" wrapText="1"/>
    </xf>
    <xf numFmtId="49" fontId="27" fillId="4" borderId="3" xfId="4" applyNumberFormat="1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49" fontId="27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64" fontId="6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24" fillId="0" borderId="0" xfId="0" applyFont="1"/>
    <xf numFmtId="0" fontId="27" fillId="4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/>
    </xf>
    <xf numFmtId="165" fontId="17" fillId="4" borderId="3" xfId="0" applyNumberFormat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49" fontId="15" fillId="4" borderId="3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20" fontId="7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0" fontId="14" fillId="0" borderId="1" xfId="0" applyFont="1" applyBorder="1" applyAlignment="1"/>
    <xf numFmtId="0" fontId="14" fillId="0" borderId="0" xfId="0" applyFont="1" applyBorder="1" applyAlignment="1"/>
    <xf numFmtId="1" fontId="33" fillId="2" borderId="2" xfId="3" applyNumberFormat="1" applyFont="1" applyFill="1" applyBorder="1" applyAlignment="1" applyProtection="1">
      <alignment horizontal="center" vertical="center" textRotation="90" wrapText="1"/>
      <protection locked="0"/>
    </xf>
    <xf numFmtId="165" fontId="33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33" fillId="2" borderId="2" xfId="3" applyFont="1" applyFill="1" applyBorder="1" applyAlignment="1" applyProtection="1">
      <alignment horizontal="center" vertical="center" textRotation="90" wrapText="1"/>
      <protection locked="0"/>
    </xf>
    <xf numFmtId="0" fontId="24" fillId="0" borderId="3" xfId="0" applyFont="1" applyBorder="1" applyAlignment="1">
      <alignment horizontal="center" vertical="center"/>
    </xf>
    <xf numFmtId="0" fontId="11" fillId="4" borderId="3" xfId="0" applyFont="1" applyFill="1" applyBorder="1" applyAlignment="1">
      <alignment vertical="center" wrapText="1"/>
    </xf>
    <xf numFmtId="49" fontId="33" fillId="4" borderId="3" xfId="0" applyNumberFormat="1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vertical="center" wrapText="1"/>
    </xf>
    <xf numFmtId="0" fontId="33" fillId="4" borderId="3" xfId="0" applyFont="1" applyFill="1" applyBorder="1" applyAlignment="1">
      <alignment horizontal="center" vertical="center" wrapText="1"/>
    </xf>
    <xf numFmtId="166" fontId="24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34" fillId="4" borderId="3" xfId="0" applyFont="1" applyFill="1" applyBorder="1" applyAlignment="1">
      <alignment horizontal="left" vertical="center" wrapText="1"/>
    </xf>
    <xf numFmtId="49" fontId="31" fillId="4" borderId="3" xfId="0" applyNumberFormat="1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165" fontId="25" fillId="0" borderId="3" xfId="0" applyNumberFormat="1" applyFont="1" applyBorder="1" applyAlignment="1">
      <alignment horizontal="center" vertical="center"/>
    </xf>
    <xf numFmtId="164" fontId="33" fillId="4" borderId="3" xfId="0" applyNumberFormat="1" applyFont="1" applyFill="1" applyBorder="1" applyAlignment="1">
      <alignment horizontal="center" vertical="center" wrapText="1"/>
    </xf>
    <xf numFmtId="49" fontId="33" fillId="4" borderId="3" xfId="4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49" fontId="22" fillId="4" borderId="3" xfId="0" applyNumberFormat="1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49" fontId="22" fillId="4" borderId="3" xfId="4" applyNumberFormat="1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/>
    </xf>
    <xf numFmtId="166" fontId="21" fillId="0" borderId="3" xfId="0" applyNumberFormat="1" applyFont="1" applyBorder="1" applyAlignment="1">
      <alignment horizontal="center" vertical="center"/>
    </xf>
    <xf numFmtId="0" fontId="35" fillId="0" borderId="0" xfId="0" applyFont="1"/>
    <xf numFmtId="0" fontId="11" fillId="0" borderId="1" xfId="0" applyFont="1" applyBorder="1" applyAlignment="1"/>
    <xf numFmtId="0" fontId="11" fillId="0" borderId="0" xfId="0" applyFont="1" applyBorder="1" applyAlignment="1"/>
    <xf numFmtId="0" fontId="31" fillId="0" borderId="0" xfId="0" applyFont="1"/>
    <xf numFmtId="0" fontId="11" fillId="0" borderId="0" xfId="0" applyFont="1"/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>
      <alignment horizontal="left"/>
    </xf>
    <xf numFmtId="49" fontId="6" fillId="3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49" fontId="6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4" borderId="21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164" fontId="27" fillId="4" borderId="3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vertical="center" wrapText="1"/>
    </xf>
    <xf numFmtId="49" fontId="33" fillId="4" borderId="11" xfId="0" applyNumberFormat="1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vertical="center" wrapText="1"/>
    </xf>
    <xf numFmtId="49" fontId="27" fillId="5" borderId="3" xfId="0" applyNumberFormat="1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164" fontId="22" fillId="4" borderId="3" xfId="0" applyNumberFormat="1" applyFont="1" applyFill="1" applyBorder="1" applyAlignment="1">
      <alignment horizontal="center" vertical="center" wrapText="1"/>
    </xf>
    <xf numFmtId="49" fontId="30" fillId="4" borderId="3" xfId="0" applyNumberFormat="1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vertical="center" wrapText="1"/>
    </xf>
    <xf numFmtId="49" fontId="27" fillId="4" borderId="11" xfId="0" applyNumberFormat="1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33" fillId="4" borderId="3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165" fontId="25" fillId="0" borderId="0" xfId="0" applyNumberFormat="1" applyFont="1" applyBorder="1" applyAlignment="1">
      <alignment horizontal="center" vertical="center"/>
    </xf>
    <xf numFmtId="0" fontId="14" fillId="4" borderId="11" xfId="0" applyFont="1" applyFill="1" applyBorder="1" applyAlignment="1">
      <alignment vertical="center" wrapText="1"/>
    </xf>
    <xf numFmtId="165" fontId="14" fillId="4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>
      <alignment horizontal="center"/>
    </xf>
    <xf numFmtId="0" fontId="43" fillId="0" borderId="0" xfId="0" applyFont="1"/>
    <xf numFmtId="49" fontId="1" fillId="0" borderId="1" xfId="0" applyNumberFormat="1" applyFont="1" applyBorder="1" applyAlignment="1"/>
    <xf numFmtId="0" fontId="1" fillId="0" borderId="1" xfId="0" applyFont="1" applyBorder="1" applyAlignment="1"/>
    <xf numFmtId="20" fontId="1" fillId="0" borderId="1" xfId="0" applyNumberFormat="1" applyFont="1" applyBorder="1" applyAlignment="1"/>
    <xf numFmtId="49" fontId="0" fillId="0" borderId="0" xfId="0" applyNumberFormat="1"/>
    <xf numFmtId="49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2" fillId="4" borderId="0" xfId="0" applyFont="1" applyFill="1"/>
    <xf numFmtId="0" fontId="46" fillId="4" borderId="3" xfId="0" applyFont="1" applyFill="1" applyBorder="1" applyAlignment="1">
      <alignment horizontal="center" vertical="center" wrapText="1"/>
    </xf>
    <xf numFmtId="0" fontId="42" fillId="4" borderId="0" xfId="0" applyFont="1" applyFill="1" applyAlignment="1">
      <alignment horizontal="center" vertical="center"/>
    </xf>
    <xf numFmtId="0" fontId="47" fillId="4" borderId="0" xfId="0" applyFont="1" applyFill="1" applyAlignment="1">
      <alignment horizontal="center" vertical="center" wrapText="1"/>
    </xf>
    <xf numFmtId="0" fontId="42" fillId="4" borderId="0" xfId="0" applyFont="1" applyFill="1" applyBorder="1"/>
    <xf numFmtId="0" fontId="48" fillId="4" borderId="0" xfId="0" applyFont="1" applyFill="1"/>
    <xf numFmtId="0" fontId="15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49" fontId="14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vertical="center"/>
    </xf>
    <xf numFmtId="49" fontId="15" fillId="0" borderId="0" xfId="0" applyNumberFormat="1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Border="1" applyAlignment="1"/>
    <xf numFmtId="0" fontId="7" fillId="0" borderId="0" xfId="0" applyFont="1"/>
    <xf numFmtId="1" fontId="6" fillId="2" borderId="3" xfId="3" applyNumberFormat="1" applyFont="1" applyFill="1" applyBorder="1" applyAlignment="1" applyProtection="1">
      <alignment horizontal="center" vertical="center" textRotation="90" wrapText="1"/>
      <protection locked="0"/>
    </xf>
    <xf numFmtId="165" fontId="6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49" fillId="0" borderId="3" xfId="0" applyFont="1" applyBorder="1" applyAlignment="1">
      <alignment horizontal="center" vertical="center"/>
    </xf>
    <xf numFmtId="166" fontId="50" fillId="0" borderId="3" xfId="0" applyNumberFormat="1" applyFont="1" applyBorder="1" applyAlignment="1">
      <alignment horizontal="center" vertical="center"/>
    </xf>
    <xf numFmtId="165" fontId="51" fillId="0" borderId="3" xfId="0" applyNumberFormat="1" applyFont="1" applyBorder="1" applyAlignment="1">
      <alignment horizontal="center" vertical="center"/>
    </xf>
    <xf numFmtId="0" fontId="50" fillId="0" borderId="0" xfId="0" applyFont="1"/>
    <xf numFmtId="1" fontId="8" fillId="2" borderId="2" xfId="3" applyNumberFormat="1" applyFont="1" applyFill="1" applyBorder="1" applyAlignment="1" applyProtection="1">
      <alignment horizontal="center" vertical="center" textRotation="90" wrapText="1"/>
      <protection locked="0"/>
    </xf>
    <xf numFmtId="165" fontId="8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3" applyFont="1" applyFill="1" applyBorder="1" applyAlignment="1" applyProtection="1">
      <alignment horizontal="center" vertical="center" textRotation="90" wrapText="1"/>
      <protection locked="0"/>
    </xf>
    <xf numFmtId="0" fontId="49" fillId="0" borderId="0" xfId="0" applyFont="1"/>
    <xf numFmtId="0" fontId="50" fillId="0" borderId="3" xfId="0" applyFont="1" applyBorder="1" applyAlignment="1">
      <alignment horizontal="center" vertical="center"/>
    </xf>
    <xf numFmtId="1" fontId="45" fillId="2" borderId="2" xfId="3" applyNumberFormat="1" applyFont="1" applyFill="1" applyBorder="1" applyAlignment="1" applyProtection="1">
      <alignment horizontal="center" vertical="center" textRotation="90" wrapText="1"/>
      <protection locked="0"/>
    </xf>
    <xf numFmtId="165" fontId="45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45" fillId="2" borderId="2" xfId="3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5" fillId="2" borderId="3" xfId="3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5" fillId="0" borderId="0" xfId="1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165" fontId="26" fillId="0" borderId="16" xfId="0" applyNumberFormat="1" applyFont="1" applyBorder="1" applyAlignment="1">
      <alignment horizontal="center" vertical="center"/>
    </xf>
    <xf numFmtId="165" fontId="26" fillId="0" borderId="18" xfId="0" applyNumberFormat="1" applyFont="1" applyBorder="1" applyAlignment="1">
      <alignment horizontal="center" vertical="center"/>
    </xf>
    <xf numFmtId="165" fontId="26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2" borderId="3" xfId="3" applyNumberFormat="1" applyFont="1" applyFill="1" applyBorder="1" applyAlignment="1" applyProtection="1">
      <alignment horizontal="center" vertical="center" wrapText="1"/>
      <protection locked="0"/>
    </xf>
    <xf numFmtId="1" fontId="5" fillId="2" borderId="10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2" borderId="10" xfId="1" applyFont="1" applyFill="1" applyBorder="1" applyAlignment="1" applyProtection="1">
      <alignment horizontal="center" vertical="center" textRotation="90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165" fontId="5" fillId="2" borderId="3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10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/>
    </xf>
    <xf numFmtId="0" fontId="4" fillId="0" borderId="23" xfId="0" applyFont="1" applyBorder="1" applyAlignment="1">
      <alignment horizontal="center" wrapText="1"/>
    </xf>
    <xf numFmtId="1" fontId="5" fillId="2" borderId="11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/>
    </xf>
    <xf numFmtId="0" fontId="34" fillId="2" borderId="2" xfId="1" applyFont="1" applyFill="1" applyBorder="1" applyAlignment="1" applyProtection="1">
      <alignment horizontal="center" vertical="center" wrapText="1"/>
      <protection locked="0"/>
    </xf>
    <xf numFmtId="0" fontId="34" fillId="2" borderId="8" xfId="1" applyFont="1" applyFill="1" applyBorder="1" applyAlignment="1" applyProtection="1">
      <alignment horizontal="center" vertical="center" wrapText="1"/>
      <protection locked="0"/>
    </xf>
    <xf numFmtId="0" fontId="34" fillId="2" borderId="9" xfId="3" applyFont="1" applyFill="1" applyBorder="1" applyAlignment="1" applyProtection="1">
      <alignment horizontal="center" vertical="center"/>
      <protection locked="0"/>
    </xf>
    <xf numFmtId="0" fontId="34" fillId="2" borderId="2" xfId="3" applyFont="1" applyFill="1" applyBorder="1" applyAlignment="1" applyProtection="1">
      <alignment horizontal="center" vertical="center" textRotation="90"/>
      <protection locked="0"/>
    </xf>
    <xf numFmtId="0" fontId="34" fillId="2" borderId="7" xfId="3" applyFont="1" applyFill="1" applyBorder="1" applyAlignment="1" applyProtection="1">
      <alignment horizontal="center" vertical="center" textRotation="90"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34" fillId="2" borderId="2" xfId="1" applyFont="1" applyFill="1" applyBorder="1" applyAlignment="1" applyProtection="1">
      <alignment horizontal="center" vertical="center" textRotation="90" wrapText="1"/>
      <protection locked="0"/>
    </xf>
    <xf numFmtId="0" fontId="34" fillId="2" borderId="8" xfId="1" applyFont="1" applyFill="1" applyBorder="1" applyAlignment="1" applyProtection="1">
      <alignment horizontal="center" vertical="center" textRotation="90" wrapText="1"/>
      <protection locked="0"/>
    </xf>
    <xf numFmtId="165" fontId="34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34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0" xfId="1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44" fillId="2" borderId="2" xfId="3" applyFont="1" applyFill="1" applyBorder="1" applyAlignment="1" applyProtection="1">
      <alignment horizontal="center" vertical="center" textRotation="90"/>
      <protection locked="0"/>
    </xf>
    <xf numFmtId="0" fontId="44" fillId="2" borderId="7" xfId="3" applyFont="1" applyFill="1" applyBorder="1" applyAlignment="1" applyProtection="1">
      <alignment horizontal="center" vertical="center" textRotation="90"/>
      <protection locked="0"/>
    </xf>
    <xf numFmtId="0" fontId="44" fillId="2" borderId="2" xfId="1" applyFont="1" applyFill="1" applyBorder="1" applyAlignment="1" applyProtection="1">
      <alignment horizontal="center" vertical="center" textRotation="90" wrapText="1"/>
      <protection locked="0"/>
    </xf>
    <xf numFmtId="0" fontId="44" fillId="2" borderId="8" xfId="1" applyFont="1" applyFill="1" applyBorder="1" applyAlignment="1" applyProtection="1">
      <alignment horizontal="center" vertical="center" textRotation="90" wrapText="1"/>
      <protection locked="0"/>
    </xf>
    <xf numFmtId="165" fontId="44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44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44" fillId="2" borderId="2" xfId="1" applyFont="1" applyFill="1" applyBorder="1" applyAlignment="1" applyProtection="1">
      <alignment horizontal="center" vertical="center" wrapText="1"/>
      <protection locked="0"/>
    </xf>
    <xf numFmtId="0" fontId="44" fillId="2" borderId="8" xfId="1" applyFont="1" applyFill="1" applyBorder="1" applyAlignment="1" applyProtection="1">
      <alignment horizontal="center" vertical="center" wrapText="1"/>
      <protection locked="0"/>
    </xf>
    <xf numFmtId="0" fontId="44" fillId="2" borderId="9" xfId="3" applyFont="1" applyFill="1" applyBorder="1" applyAlignment="1" applyProtection="1">
      <alignment horizontal="center" vertical="center"/>
      <protection locked="0"/>
    </xf>
    <xf numFmtId="0" fontId="43" fillId="0" borderId="1" xfId="0" applyFont="1" applyBorder="1" applyAlignment="1">
      <alignment horizontal="center"/>
    </xf>
    <xf numFmtId="0" fontId="17" fillId="2" borderId="2" xfId="3" applyFont="1" applyFill="1" applyBorder="1" applyAlignment="1" applyProtection="1">
      <alignment horizontal="center" vertical="center" textRotation="90"/>
      <protection locked="0"/>
    </xf>
    <xf numFmtId="0" fontId="17" fillId="2" borderId="7" xfId="3" applyFont="1" applyFill="1" applyBorder="1" applyAlignment="1" applyProtection="1">
      <alignment horizontal="center" vertical="center" textRotation="90"/>
      <protection locked="0"/>
    </xf>
    <xf numFmtId="0" fontId="17" fillId="2" borderId="2" xfId="1" applyFont="1" applyFill="1" applyBorder="1" applyAlignment="1" applyProtection="1">
      <alignment horizontal="center" vertical="center" textRotation="90" wrapText="1"/>
      <protection locked="0"/>
    </xf>
    <xf numFmtId="0" fontId="17" fillId="2" borderId="8" xfId="1" applyFont="1" applyFill="1" applyBorder="1" applyAlignment="1" applyProtection="1">
      <alignment horizontal="center" vertical="center" textRotation="90" wrapText="1"/>
      <protection locked="0"/>
    </xf>
    <xf numFmtId="165" fontId="17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1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1" applyFont="1" applyFill="1" applyBorder="1" applyAlignment="1" applyProtection="1">
      <alignment horizontal="center" vertical="center" wrapText="1"/>
      <protection locked="0"/>
    </xf>
    <xf numFmtId="0" fontId="17" fillId="2" borderId="8" xfId="1" applyFont="1" applyFill="1" applyBorder="1" applyAlignment="1" applyProtection="1">
      <alignment horizontal="center" vertical="center" wrapText="1"/>
      <protection locked="0"/>
    </xf>
    <xf numFmtId="165" fontId="5" fillId="2" borderId="2" xfId="1" applyNumberFormat="1" applyFont="1" applyFill="1" applyBorder="1" applyAlignment="1" applyProtection="1">
      <alignment horizontal="center" vertical="center" textRotation="90" wrapText="1"/>
      <protection locked="0"/>
    </xf>
    <xf numFmtId="165" fontId="5" fillId="2" borderId="7" xfId="1" applyNumberFormat="1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1" applyFont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165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3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8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3" applyFont="1" applyFill="1" applyBorder="1" applyAlignment="1" applyProtection="1">
      <alignment horizontal="center" vertical="center"/>
      <protection locked="0"/>
    </xf>
    <xf numFmtId="0" fontId="5" fillId="2" borderId="7" xfId="3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34" fillId="2" borderId="24" xfId="3" applyFont="1" applyFill="1" applyBorder="1" applyAlignment="1" applyProtection="1">
      <alignment horizontal="center" vertical="center"/>
      <protection locked="0"/>
    </xf>
    <xf numFmtId="0" fontId="34" fillId="2" borderId="8" xfId="3" applyFont="1" applyFill="1" applyBorder="1" applyAlignment="1" applyProtection="1">
      <alignment horizontal="center" vertical="center" textRotation="90"/>
      <protection locked="0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</cellXfs>
  <cellStyles count="5">
    <cellStyle name="Обычный" xfId="0" builtinId="0"/>
    <cellStyle name="Обычный 2" xfId="4"/>
    <cellStyle name="Обычный 2 2" xfId="2"/>
    <cellStyle name="Обычный_Измайлово-2003" xfId="3"/>
    <cellStyle name="Обычный_Лист Microsoft Excel" xfId="1"/>
  </cellStyles>
  <dxfs count="10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3"/>
  <sheetViews>
    <sheetView workbookViewId="0">
      <selection activeCell="D15" sqref="D15"/>
    </sheetView>
  </sheetViews>
  <sheetFormatPr defaultRowHeight="15" x14ac:dyDescent="0.25"/>
  <cols>
    <col min="1" max="2" width="9.140625" style="2"/>
    <col min="3" max="3" width="25.140625" style="2" customWidth="1"/>
    <col min="4" max="4" width="20.85546875" style="2" customWidth="1"/>
    <col min="5" max="5" width="37.42578125" style="2" customWidth="1"/>
    <col min="6" max="16384" width="9.140625" style="2"/>
  </cols>
  <sheetData>
    <row r="2" spans="2:5" ht="18.75" x14ac:dyDescent="0.3">
      <c r="B2" s="187" t="s">
        <v>488</v>
      </c>
      <c r="C2" s="187"/>
      <c r="D2" s="187"/>
      <c r="E2" s="187"/>
    </row>
    <row r="3" spans="2:5" x14ac:dyDescent="0.25">
      <c r="B3" s="188" t="s">
        <v>503</v>
      </c>
      <c r="C3" s="188"/>
      <c r="D3" s="188"/>
      <c r="E3" s="188"/>
    </row>
    <row r="4" spans="2:5" x14ac:dyDescent="0.25">
      <c r="B4" s="188"/>
      <c r="C4" s="188"/>
      <c r="D4" s="188"/>
      <c r="E4" s="188"/>
    </row>
    <row r="5" spans="2:5" x14ac:dyDescent="0.25">
      <c r="E5" s="184" t="s">
        <v>212</v>
      </c>
    </row>
    <row r="6" spans="2:5" ht="34.5" customHeight="1" x14ac:dyDescent="0.25">
      <c r="B6" s="22" t="s">
        <v>489</v>
      </c>
      <c r="C6" s="22" t="s">
        <v>490</v>
      </c>
      <c r="D6" s="22" t="s">
        <v>491</v>
      </c>
      <c r="E6" s="22" t="s">
        <v>492</v>
      </c>
    </row>
    <row r="7" spans="2:5" ht="34.5" customHeight="1" x14ac:dyDescent="0.25">
      <c r="B7" s="185">
        <v>1</v>
      </c>
      <c r="C7" s="185" t="s">
        <v>499</v>
      </c>
      <c r="D7" s="185" t="s">
        <v>9</v>
      </c>
      <c r="E7" s="185" t="s">
        <v>493</v>
      </c>
    </row>
    <row r="8" spans="2:5" ht="34.5" customHeight="1" x14ac:dyDescent="0.25">
      <c r="B8" s="185">
        <v>2</v>
      </c>
      <c r="C8" s="185" t="s">
        <v>500</v>
      </c>
      <c r="D8" s="185" t="s">
        <v>37</v>
      </c>
      <c r="E8" s="185" t="s">
        <v>493</v>
      </c>
    </row>
    <row r="9" spans="2:5" ht="34.5" customHeight="1" x14ac:dyDescent="0.25">
      <c r="B9" s="185">
        <v>3</v>
      </c>
      <c r="C9" s="185" t="s">
        <v>496</v>
      </c>
      <c r="D9" s="185" t="s">
        <v>494</v>
      </c>
      <c r="E9" s="185" t="s">
        <v>495</v>
      </c>
    </row>
    <row r="10" spans="2:5" ht="34.5" customHeight="1" x14ac:dyDescent="0.25">
      <c r="B10" s="185">
        <v>4</v>
      </c>
      <c r="C10" s="185" t="s">
        <v>424</v>
      </c>
      <c r="D10" s="185" t="s">
        <v>497</v>
      </c>
      <c r="E10" s="185" t="s">
        <v>495</v>
      </c>
    </row>
    <row r="11" spans="2:5" ht="34.5" customHeight="1" x14ac:dyDescent="0.25">
      <c r="B11" s="185">
        <v>5</v>
      </c>
      <c r="C11" s="185" t="s">
        <v>501</v>
      </c>
      <c r="D11" s="185" t="s">
        <v>498</v>
      </c>
      <c r="E11" s="185" t="s">
        <v>510</v>
      </c>
    </row>
    <row r="12" spans="2:5" ht="34.5" customHeight="1" x14ac:dyDescent="0.25"/>
    <row r="13" spans="2:5" ht="21.75" customHeight="1" x14ac:dyDescent="0.25">
      <c r="B13" s="2" t="s">
        <v>9</v>
      </c>
      <c r="E13" s="186" t="s">
        <v>502</v>
      </c>
    </row>
  </sheetData>
  <mergeCells count="2">
    <mergeCell ref="B2:E2"/>
    <mergeCell ref="B3:E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zoomScale="80" zoomScaleNormal="80" workbookViewId="0">
      <selection activeCell="V24" sqref="V24"/>
    </sheetView>
  </sheetViews>
  <sheetFormatPr defaultRowHeight="15" x14ac:dyDescent="0.25"/>
  <cols>
    <col min="1" max="1" width="3.85546875" style="2" customWidth="1"/>
    <col min="2" max="2" width="23.28515625" style="2" customWidth="1"/>
    <col min="3" max="3" width="4.5703125" style="2" hidden="1" customWidth="1"/>
    <col min="4" max="4" width="6.28515625" style="2" customWidth="1"/>
    <col min="5" max="5" width="56.28515625" style="2" customWidth="1"/>
    <col min="6" max="6" width="4" style="2" hidden="1" customWidth="1"/>
    <col min="7" max="7" width="14.85546875" style="2" hidden="1" customWidth="1"/>
    <col min="8" max="8" width="34.28515625" style="2" customWidth="1"/>
    <col min="9" max="9" width="6.7109375" style="2" customWidth="1"/>
    <col min="10" max="10" width="9.7109375" style="2" customWidth="1"/>
    <col min="11" max="11" width="3.42578125" style="2" customWidth="1"/>
    <col min="12" max="12" width="7.140625" style="2" customWidth="1"/>
    <col min="13" max="13" width="9.7109375" style="2" customWidth="1"/>
    <col min="14" max="14" width="3.42578125" style="2" customWidth="1"/>
    <col min="15" max="15" width="7.7109375" style="2" customWidth="1"/>
    <col min="16" max="16" width="9.7109375" style="2" customWidth="1"/>
    <col min="17" max="19" width="3.42578125" style="2" customWidth="1"/>
    <col min="20" max="20" width="7.42578125" style="2" customWidth="1"/>
    <col min="21" max="21" width="9.7109375" style="2" customWidth="1"/>
    <col min="22" max="22" width="6.85546875" style="2" customWidth="1"/>
    <col min="23" max="16384" width="9.140625" style="2"/>
  </cols>
  <sheetData>
    <row r="1" spans="1:26" ht="24.75" x14ac:dyDescent="0.25">
      <c r="A1" s="248" t="s">
        <v>235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45"/>
      <c r="W1" s="45"/>
      <c r="X1" s="45"/>
      <c r="Y1" s="45"/>
      <c r="Z1" s="45"/>
    </row>
    <row r="2" spans="1:26" ht="18" x14ac:dyDescent="0.25">
      <c r="A2" s="195" t="s">
        <v>188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45"/>
      <c r="W2" s="45"/>
      <c r="X2" s="45"/>
      <c r="Y2" s="45"/>
      <c r="Z2" s="45"/>
    </row>
    <row r="3" spans="1:26" ht="18" x14ac:dyDescent="0.25">
      <c r="A3" s="249" t="s">
        <v>177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45"/>
      <c r="W3" s="45"/>
      <c r="X3" s="45"/>
      <c r="Y3" s="45"/>
      <c r="Z3" s="45"/>
    </row>
    <row r="4" spans="1:26" s="19" customFormat="1" ht="15" customHeight="1" x14ac:dyDescent="0.3">
      <c r="A4" s="250" t="s">
        <v>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</row>
    <row r="5" spans="1:26" s="19" customFormat="1" ht="18.75" x14ac:dyDescent="0.3">
      <c r="A5" s="251" t="s">
        <v>29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</row>
    <row r="6" spans="1:26" s="19" customFormat="1" ht="18.75" x14ac:dyDescent="0.3">
      <c r="A6" s="241" t="s">
        <v>271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</row>
    <row r="7" spans="1:26" s="24" customFormat="1" ht="18.75" x14ac:dyDescent="0.25">
      <c r="A7" s="242" t="s">
        <v>344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</row>
    <row r="8" spans="1:26" s="44" customFormat="1" ht="24.75" customHeight="1" x14ac:dyDescent="0.3">
      <c r="A8" s="70" t="s">
        <v>88</v>
      </c>
      <c r="B8" s="70"/>
      <c r="C8" s="71"/>
      <c r="D8" s="8"/>
      <c r="E8" s="8"/>
      <c r="F8" s="8"/>
      <c r="G8" s="8"/>
      <c r="H8" s="7"/>
      <c r="T8" s="243" t="s">
        <v>282</v>
      </c>
      <c r="U8" s="243"/>
    </row>
    <row r="9" spans="1:26" s="58" customFormat="1" ht="15.75" x14ac:dyDescent="0.25">
      <c r="A9" s="244" t="s">
        <v>21</v>
      </c>
      <c r="B9" s="236" t="s">
        <v>181</v>
      </c>
      <c r="C9" s="236" t="s">
        <v>30</v>
      </c>
      <c r="D9" s="244" t="s">
        <v>3</v>
      </c>
      <c r="E9" s="236" t="s">
        <v>182</v>
      </c>
      <c r="F9" s="236" t="s">
        <v>30</v>
      </c>
      <c r="G9" s="236" t="s">
        <v>5</v>
      </c>
      <c r="H9" s="236" t="s">
        <v>86</v>
      </c>
      <c r="I9" s="238" t="s">
        <v>38</v>
      </c>
      <c r="J9" s="238"/>
      <c r="K9" s="238"/>
      <c r="L9" s="238" t="s">
        <v>28</v>
      </c>
      <c r="M9" s="238"/>
      <c r="N9" s="238"/>
      <c r="O9" s="238" t="s">
        <v>27</v>
      </c>
      <c r="P9" s="238"/>
      <c r="Q9" s="238"/>
      <c r="R9" s="239" t="s">
        <v>31</v>
      </c>
      <c r="S9" s="239" t="s">
        <v>26</v>
      </c>
      <c r="T9" s="244" t="s">
        <v>25</v>
      </c>
      <c r="U9" s="246" t="s">
        <v>24</v>
      </c>
      <c r="V9" s="270" t="s">
        <v>32</v>
      </c>
    </row>
    <row r="10" spans="1:26" s="58" customFormat="1" ht="49.5" customHeight="1" x14ac:dyDescent="0.25">
      <c r="A10" s="245"/>
      <c r="B10" s="237"/>
      <c r="C10" s="237"/>
      <c r="D10" s="245"/>
      <c r="E10" s="237"/>
      <c r="F10" s="237"/>
      <c r="G10" s="237"/>
      <c r="H10" s="237"/>
      <c r="I10" s="72" t="s">
        <v>23</v>
      </c>
      <c r="J10" s="73" t="s">
        <v>22</v>
      </c>
      <c r="K10" s="74" t="s">
        <v>21</v>
      </c>
      <c r="L10" s="72" t="s">
        <v>23</v>
      </c>
      <c r="M10" s="73" t="s">
        <v>22</v>
      </c>
      <c r="N10" s="74" t="s">
        <v>21</v>
      </c>
      <c r="O10" s="72" t="s">
        <v>23</v>
      </c>
      <c r="P10" s="73" t="s">
        <v>22</v>
      </c>
      <c r="Q10" s="74" t="s">
        <v>21</v>
      </c>
      <c r="R10" s="240"/>
      <c r="S10" s="240"/>
      <c r="T10" s="245"/>
      <c r="U10" s="247"/>
      <c r="V10" s="271"/>
    </row>
    <row r="11" spans="1:26" s="58" customFormat="1" ht="58.5" customHeight="1" x14ac:dyDescent="0.25">
      <c r="A11" s="75">
        <f t="shared" ref="A11:A23" si="0">RANK(U11,U$11:U$23,0)</f>
        <v>1</v>
      </c>
      <c r="B11" s="76" t="s">
        <v>383</v>
      </c>
      <c r="C11" s="90" t="s">
        <v>55</v>
      </c>
      <c r="D11" s="80" t="s">
        <v>6</v>
      </c>
      <c r="E11" s="83" t="s">
        <v>384</v>
      </c>
      <c r="F11" s="77" t="s">
        <v>84</v>
      </c>
      <c r="G11" s="80" t="s">
        <v>119</v>
      </c>
      <c r="H11" s="80" t="s">
        <v>47</v>
      </c>
      <c r="I11" s="81">
        <v>182.5</v>
      </c>
      <c r="J11" s="82">
        <f>I11/2.6</f>
        <v>70.192307692307693</v>
      </c>
      <c r="K11" s="75">
        <f t="shared" ref="K11:K23" si="1">RANK(J11,J$11:J$23,0)</f>
        <v>1</v>
      </c>
      <c r="L11" s="81">
        <v>179</v>
      </c>
      <c r="M11" s="82">
        <f>L11/2.6</f>
        <v>68.84615384615384</v>
      </c>
      <c r="N11" s="75">
        <f t="shared" ref="N11:N23" si="2">RANK(M11,M$11:M$23,0)</f>
        <v>1</v>
      </c>
      <c r="O11" s="81">
        <v>176.5</v>
      </c>
      <c r="P11" s="82">
        <f>O11/2.6</f>
        <v>67.884615384615387</v>
      </c>
      <c r="Q11" s="75">
        <f t="shared" ref="Q11:Q23" si="3">RANK(P11,P$11:P$23,0)</f>
        <v>2</v>
      </c>
      <c r="R11" s="75"/>
      <c r="S11" s="75"/>
      <c r="T11" s="81">
        <f t="shared" ref="T11:T23" si="4">L11+O11+I11</f>
        <v>538</v>
      </c>
      <c r="U11" s="82">
        <f t="shared" ref="U11:U23" si="5">(M11+P11+J11)/3</f>
        <v>68.974358974358964</v>
      </c>
      <c r="V11" s="64">
        <v>3</v>
      </c>
    </row>
    <row r="12" spans="1:26" s="58" customFormat="1" ht="58.5" customHeight="1" x14ac:dyDescent="0.25">
      <c r="A12" s="75">
        <f t="shared" si="0"/>
        <v>2</v>
      </c>
      <c r="B12" s="79" t="s">
        <v>388</v>
      </c>
      <c r="C12" s="77" t="s">
        <v>71</v>
      </c>
      <c r="D12" s="80">
        <v>3</v>
      </c>
      <c r="E12" s="83" t="s">
        <v>389</v>
      </c>
      <c r="F12" s="77" t="s">
        <v>73</v>
      </c>
      <c r="G12" s="80" t="s">
        <v>74</v>
      </c>
      <c r="H12" s="80" t="s">
        <v>75</v>
      </c>
      <c r="I12" s="81">
        <v>173</v>
      </c>
      <c r="J12" s="82">
        <f>I12/2.6</f>
        <v>66.538461538461533</v>
      </c>
      <c r="K12" s="75">
        <f t="shared" si="1"/>
        <v>5</v>
      </c>
      <c r="L12" s="81">
        <v>177.5</v>
      </c>
      <c r="M12" s="82">
        <f>L12/2.6</f>
        <v>68.269230769230774</v>
      </c>
      <c r="N12" s="75">
        <f t="shared" si="2"/>
        <v>2</v>
      </c>
      <c r="O12" s="81">
        <v>181.5</v>
      </c>
      <c r="P12" s="82">
        <f>O12/2.6</f>
        <v>69.807692307692307</v>
      </c>
      <c r="Q12" s="75">
        <f t="shared" si="3"/>
        <v>1</v>
      </c>
      <c r="R12" s="75"/>
      <c r="S12" s="75"/>
      <c r="T12" s="81">
        <f t="shared" si="4"/>
        <v>532</v>
      </c>
      <c r="U12" s="82">
        <f t="shared" si="5"/>
        <v>68.205128205128219</v>
      </c>
      <c r="V12" s="64">
        <v>3</v>
      </c>
    </row>
    <row r="13" spans="1:26" s="58" customFormat="1" ht="58.5" customHeight="1" x14ac:dyDescent="0.25">
      <c r="A13" s="75">
        <f t="shared" si="0"/>
        <v>3</v>
      </c>
      <c r="B13" s="79" t="s">
        <v>391</v>
      </c>
      <c r="C13" s="77" t="s">
        <v>62</v>
      </c>
      <c r="D13" s="80">
        <v>3</v>
      </c>
      <c r="E13" s="83" t="s">
        <v>392</v>
      </c>
      <c r="F13" s="77" t="s">
        <v>62</v>
      </c>
      <c r="G13" s="80" t="s">
        <v>253</v>
      </c>
      <c r="H13" s="80" t="s">
        <v>75</v>
      </c>
      <c r="I13" s="81">
        <v>177.5</v>
      </c>
      <c r="J13" s="82">
        <f>I13/2.6</f>
        <v>68.269230769230774</v>
      </c>
      <c r="K13" s="75">
        <f t="shared" si="1"/>
        <v>2</v>
      </c>
      <c r="L13" s="81">
        <v>172.5</v>
      </c>
      <c r="M13" s="82">
        <f>L13/2.6</f>
        <v>66.34615384615384</v>
      </c>
      <c r="N13" s="75">
        <f t="shared" si="2"/>
        <v>5</v>
      </c>
      <c r="O13" s="81">
        <v>176</v>
      </c>
      <c r="P13" s="82">
        <f>O13/2.6</f>
        <v>67.692307692307693</v>
      </c>
      <c r="Q13" s="75">
        <f t="shared" si="3"/>
        <v>4</v>
      </c>
      <c r="R13" s="75"/>
      <c r="S13" s="75"/>
      <c r="T13" s="81">
        <f t="shared" si="4"/>
        <v>526</v>
      </c>
      <c r="U13" s="82">
        <f t="shared" si="5"/>
        <v>67.435897435897445</v>
      </c>
      <c r="V13" s="64">
        <v>3</v>
      </c>
    </row>
    <row r="14" spans="1:26" s="58" customFormat="1" ht="58.5" customHeight="1" x14ac:dyDescent="0.25">
      <c r="A14" s="75">
        <f t="shared" si="0"/>
        <v>4</v>
      </c>
      <c r="B14" s="79" t="s">
        <v>375</v>
      </c>
      <c r="C14" s="77" t="s">
        <v>162</v>
      </c>
      <c r="D14" s="80">
        <v>1</v>
      </c>
      <c r="E14" s="83" t="s">
        <v>376</v>
      </c>
      <c r="F14" s="77" t="s">
        <v>164</v>
      </c>
      <c r="G14" s="80" t="s">
        <v>74</v>
      </c>
      <c r="H14" s="80" t="s">
        <v>75</v>
      </c>
      <c r="I14" s="81">
        <v>175.5</v>
      </c>
      <c r="J14" s="82">
        <f>I14/2.6</f>
        <v>67.5</v>
      </c>
      <c r="K14" s="75">
        <f t="shared" si="1"/>
        <v>3</v>
      </c>
      <c r="L14" s="81">
        <v>175.5</v>
      </c>
      <c r="M14" s="82">
        <f>L14/2.6</f>
        <v>67.5</v>
      </c>
      <c r="N14" s="75">
        <f t="shared" si="2"/>
        <v>3</v>
      </c>
      <c r="O14" s="81">
        <v>173.5</v>
      </c>
      <c r="P14" s="82">
        <f>O14/2.6</f>
        <v>66.730769230769226</v>
      </c>
      <c r="Q14" s="75">
        <f t="shared" si="3"/>
        <v>5</v>
      </c>
      <c r="R14" s="75"/>
      <c r="S14" s="75"/>
      <c r="T14" s="81">
        <f t="shared" si="4"/>
        <v>524.5</v>
      </c>
      <c r="U14" s="82">
        <f t="shared" si="5"/>
        <v>67.243589743589737</v>
      </c>
      <c r="V14" s="64">
        <v>3</v>
      </c>
    </row>
    <row r="15" spans="1:26" s="58" customFormat="1" ht="58.5" customHeight="1" x14ac:dyDescent="0.25">
      <c r="A15" s="75">
        <f t="shared" si="0"/>
        <v>5</v>
      </c>
      <c r="B15" s="79" t="s">
        <v>377</v>
      </c>
      <c r="C15" s="77" t="s">
        <v>247</v>
      </c>
      <c r="D15" s="80">
        <v>3</v>
      </c>
      <c r="E15" s="83" t="s">
        <v>378</v>
      </c>
      <c r="F15" s="77" t="s">
        <v>249</v>
      </c>
      <c r="G15" s="80" t="s">
        <v>250</v>
      </c>
      <c r="H15" s="80" t="s">
        <v>75</v>
      </c>
      <c r="I15" s="81">
        <v>174.5</v>
      </c>
      <c r="J15" s="82">
        <f>I15/2.6</f>
        <v>67.115384615384613</v>
      </c>
      <c r="K15" s="75">
        <f t="shared" si="1"/>
        <v>4</v>
      </c>
      <c r="L15" s="81">
        <v>172</v>
      </c>
      <c r="M15" s="82">
        <f>L15/2.6</f>
        <v>66.153846153846146</v>
      </c>
      <c r="N15" s="75">
        <f t="shared" si="2"/>
        <v>6</v>
      </c>
      <c r="O15" s="81">
        <v>176.5</v>
      </c>
      <c r="P15" s="82">
        <f>O15/2.6</f>
        <v>67.884615384615387</v>
      </c>
      <c r="Q15" s="75">
        <f t="shared" si="3"/>
        <v>2</v>
      </c>
      <c r="R15" s="75"/>
      <c r="S15" s="75"/>
      <c r="T15" s="81">
        <f t="shared" si="4"/>
        <v>523</v>
      </c>
      <c r="U15" s="82">
        <f t="shared" si="5"/>
        <v>67.051282051282058</v>
      </c>
      <c r="V15" s="64">
        <v>3</v>
      </c>
    </row>
    <row r="16" spans="1:26" s="58" customFormat="1" ht="58.5" customHeight="1" x14ac:dyDescent="0.25">
      <c r="A16" s="75">
        <f t="shared" si="0"/>
        <v>6</v>
      </c>
      <c r="B16" s="79" t="s">
        <v>386</v>
      </c>
      <c r="C16" s="77" t="s">
        <v>166</v>
      </c>
      <c r="D16" s="80">
        <v>3</v>
      </c>
      <c r="E16" s="83" t="s">
        <v>387</v>
      </c>
      <c r="F16" s="77" t="s">
        <v>170</v>
      </c>
      <c r="G16" s="80" t="s">
        <v>171</v>
      </c>
      <c r="H16" s="80" t="s">
        <v>16</v>
      </c>
      <c r="I16" s="81">
        <v>167</v>
      </c>
      <c r="J16" s="82">
        <f>I16/2.6-0.5</f>
        <v>63.730769230769226</v>
      </c>
      <c r="K16" s="75">
        <f t="shared" si="1"/>
        <v>8</v>
      </c>
      <c r="L16" s="81">
        <v>174.5</v>
      </c>
      <c r="M16" s="82">
        <f>L16/2.6-0.5</f>
        <v>66.615384615384613</v>
      </c>
      <c r="N16" s="75">
        <f t="shared" si="2"/>
        <v>4</v>
      </c>
      <c r="O16" s="81">
        <v>170.5</v>
      </c>
      <c r="P16" s="82">
        <f>O16/2.6-0.5</f>
        <v>65.07692307692308</v>
      </c>
      <c r="Q16" s="75">
        <f t="shared" si="3"/>
        <v>8</v>
      </c>
      <c r="R16" s="75">
        <v>1</v>
      </c>
      <c r="S16" s="75"/>
      <c r="T16" s="81">
        <f t="shared" si="4"/>
        <v>512</v>
      </c>
      <c r="U16" s="82">
        <f t="shared" si="5"/>
        <v>65.141025641025635</v>
      </c>
      <c r="V16" s="64">
        <v>3</v>
      </c>
    </row>
    <row r="17" spans="1:22" s="58" customFormat="1" ht="58.5" customHeight="1" x14ac:dyDescent="0.25">
      <c r="A17" s="75">
        <f t="shared" si="0"/>
        <v>7</v>
      </c>
      <c r="B17" s="131" t="s">
        <v>379</v>
      </c>
      <c r="C17" s="77" t="s">
        <v>11</v>
      </c>
      <c r="D17" s="80" t="s">
        <v>7</v>
      </c>
      <c r="E17" s="79" t="s">
        <v>380</v>
      </c>
      <c r="F17" s="77" t="s">
        <v>58</v>
      </c>
      <c r="G17" s="80" t="s">
        <v>45</v>
      </c>
      <c r="H17" s="80" t="s">
        <v>47</v>
      </c>
      <c r="I17" s="81">
        <v>168.5</v>
      </c>
      <c r="J17" s="82">
        <f t="shared" ref="J17:J23" si="6">I17/2.6</f>
        <v>64.807692307692307</v>
      </c>
      <c r="K17" s="75">
        <f t="shared" si="1"/>
        <v>7</v>
      </c>
      <c r="L17" s="81">
        <v>169.5</v>
      </c>
      <c r="M17" s="82">
        <f t="shared" ref="M17:M23" si="7">L17/2.6</f>
        <v>65.192307692307693</v>
      </c>
      <c r="N17" s="75">
        <f t="shared" si="2"/>
        <v>7</v>
      </c>
      <c r="O17" s="81">
        <v>168</v>
      </c>
      <c r="P17" s="82">
        <f t="shared" ref="P17:P23" si="8">O17/2.6</f>
        <v>64.615384615384613</v>
      </c>
      <c r="Q17" s="75">
        <f t="shared" si="3"/>
        <v>9</v>
      </c>
      <c r="R17" s="75"/>
      <c r="S17" s="75"/>
      <c r="T17" s="81">
        <f t="shared" si="4"/>
        <v>506</v>
      </c>
      <c r="U17" s="82">
        <f t="shared" si="5"/>
        <v>64.871794871794876</v>
      </c>
      <c r="V17" s="64">
        <v>3</v>
      </c>
    </row>
    <row r="18" spans="1:22" s="58" customFormat="1" ht="58.5" customHeight="1" x14ac:dyDescent="0.25">
      <c r="A18" s="75">
        <f t="shared" si="0"/>
        <v>8</v>
      </c>
      <c r="B18" s="76" t="s">
        <v>390</v>
      </c>
      <c r="C18" s="77" t="s">
        <v>11</v>
      </c>
      <c r="D18" s="80" t="s">
        <v>7</v>
      </c>
      <c r="E18" s="79" t="s">
        <v>305</v>
      </c>
      <c r="F18" s="77" t="s">
        <v>50</v>
      </c>
      <c r="G18" s="80" t="s">
        <v>45</v>
      </c>
      <c r="H18" s="80" t="s">
        <v>47</v>
      </c>
      <c r="I18" s="81">
        <v>169</v>
      </c>
      <c r="J18" s="82">
        <f t="shared" si="6"/>
        <v>65</v>
      </c>
      <c r="K18" s="75">
        <f t="shared" si="1"/>
        <v>6</v>
      </c>
      <c r="L18" s="81">
        <v>168.5</v>
      </c>
      <c r="M18" s="82">
        <f t="shared" si="7"/>
        <v>64.807692307692307</v>
      </c>
      <c r="N18" s="75">
        <f t="shared" si="2"/>
        <v>8</v>
      </c>
      <c r="O18" s="81">
        <v>166.5</v>
      </c>
      <c r="P18" s="82">
        <f t="shared" si="8"/>
        <v>64.038461538461533</v>
      </c>
      <c r="Q18" s="75">
        <f t="shared" si="3"/>
        <v>10</v>
      </c>
      <c r="R18" s="75"/>
      <c r="S18" s="75"/>
      <c r="T18" s="81">
        <f t="shared" si="4"/>
        <v>504</v>
      </c>
      <c r="U18" s="82">
        <f t="shared" si="5"/>
        <v>64.615384615384613</v>
      </c>
      <c r="V18" s="64">
        <v>3</v>
      </c>
    </row>
    <row r="19" spans="1:22" s="58" customFormat="1" ht="58.5" customHeight="1" x14ac:dyDescent="0.25">
      <c r="A19" s="75">
        <f t="shared" si="0"/>
        <v>9</v>
      </c>
      <c r="B19" s="131" t="s">
        <v>374</v>
      </c>
      <c r="C19" s="77" t="s">
        <v>11</v>
      </c>
      <c r="D19" s="80" t="s">
        <v>7</v>
      </c>
      <c r="E19" s="79" t="s">
        <v>195</v>
      </c>
      <c r="F19" s="77" t="s">
        <v>81</v>
      </c>
      <c r="G19" s="80" t="s">
        <v>45</v>
      </c>
      <c r="H19" s="80" t="s">
        <v>47</v>
      </c>
      <c r="I19" s="81">
        <v>163</v>
      </c>
      <c r="J19" s="82">
        <f t="shared" si="6"/>
        <v>62.692307692307693</v>
      </c>
      <c r="K19" s="75">
        <f t="shared" si="1"/>
        <v>10</v>
      </c>
      <c r="L19" s="81">
        <v>167.5</v>
      </c>
      <c r="M19" s="82">
        <f t="shared" si="7"/>
        <v>64.42307692307692</v>
      </c>
      <c r="N19" s="75">
        <f t="shared" si="2"/>
        <v>11</v>
      </c>
      <c r="O19" s="81">
        <v>170</v>
      </c>
      <c r="P19" s="82">
        <f t="shared" si="8"/>
        <v>65.384615384615387</v>
      </c>
      <c r="Q19" s="75">
        <f t="shared" si="3"/>
        <v>6</v>
      </c>
      <c r="R19" s="75"/>
      <c r="S19" s="75"/>
      <c r="T19" s="81">
        <f t="shared" si="4"/>
        <v>500.5</v>
      </c>
      <c r="U19" s="82">
        <f t="shared" si="5"/>
        <v>64.166666666666671</v>
      </c>
      <c r="V19" s="64">
        <v>3</v>
      </c>
    </row>
    <row r="20" spans="1:22" s="58" customFormat="1" ht="58.5" customHeight="1" x14ac:dyDescent="0.25">
      <c r="A20" s="75">
        <f t="shared" si="0"/>
        <v>10</v>
      </c>
      <c r="B20" s="76" t="s">
        <v>371</v>
      </c>
      <c r="C20" s="77" t="s">
        <v>69</v>
      </c>
      <c r="D20" s="78" t="s">
        <v>7</v>
      </c>
      <c r="E20" s="79" t="s">
        <v>305</v>
      </c>
      <c r="F20" s="77" t="s">
        <v>50</v>
      </c>
      <c r="G20" s="80" t="s">
        <v>45</v>
      </c>
      <c r="H20" s="80" t="s">
        <v>47</v>
      </c>
      <c r="I20" s="81">
        <v>165.5</v>
      </c>
      <c r="J20" s="82">
        <f t="shared" si="6"/>
        <v>63.653846153846153</v>
      </c>
      <c r="K20" s="75">
        <f t="shared" si="1"/>
        <v>9</v>
      </c>
      <c r="L20" s="81">
        <v>165</v>
      </c>
      <c r="M20" s="82">
        <f t="shared" si="7"/>
        <v>63.46153846153846</v>
      </c>
      <c r="N20" s="75">
        <f t="shared" si="2"/>
        <v>13</v>
      </c>
      <c r="O20" s="81">
        <v>169.5</v>
      </c>
      <c r="P20" s="82">
        <f t="shared" si="8"/>
        <v>65.192307692307693</v>
      </c>
      <c r="Q20" s="75">
        <f t="shared" si="3"/>
        <v>7</v>
      </c>
      <c r="R20" s="75"/>
      <c r="S20" s="75"/>
      <c r="T20" s="81">
        <f t="shared" si="4"/>
        <v>500</v>
      </c>
      <c r="U20" s="82">
        <f t="shared" si="5"/>
        <v>64.102564102564102</v>
      </c>
      <c r="V20" s="64">
        <v>3</v>
      </c>
    </row>
    <row r="21" spans="1:22" s="58" customFormat="1" ht="58.5" customHeight="1" x14ac:dyDescent="0.25">
      <c r="A21" s="75">
        <f t="shared" si="0"/>
        <v>11</v>
      </c>
      <c r="B21" s="79" t="s">
        <v>372</v>
      </c>
      <c r="C21" s="89">
        <v>42406</v>
      </c>
      <c r="D21" s="78">
        <v>3</v>
      </c>
      <c r="E21" s="79" t="s">
        <v>373</v>
      </c>
      <c r="F21" s="77" t="s">
        <v>237</v>
      </c>
      <c r="G21" s="80" t="s">
        <v>105</v>
      </c>
      <c r="H21" s="80" t="s">
        <v>105</v>
      </c>
      <c r="I21" s="81">
        <v>161</v>
      </c>
      <c r="J21" s="82">
        <f t="shared" si="6"/>
        <v>61.92307692307692</v>
      </c>
      <c r="K21" s="75">
        <f t="shared" si="1"/>
        <v>11</v>
      </c>
      <c r="L21" s="81">
        <v>167</v>
      </c>
      <c r="M21" s="82">
        <f t="shared" si="7"/>
        <v>64.230769230769226</v>
      </c>
      <c r="N21" s="75">
        <f t="shared" si="2"/>
        <v>12</v>
      </c>
      <c r="O21" s="81">
        <v>165.5</v>
      </c>
      <c r="P21" s="82">
        <f t="shared" si="8"/>
        <v>63.653846153846153</v>
      </c>
      <c r="Q21" s="75">
        <f t="shared" si="3"/>
        <v>11</v>
      </c>
      <c r="R21" s="75"/>
      <c r="S21" s="75"/>
      <c r="T21" s="81">
        <f t="shared" si="4"/>
        <v>493.5</v>
      </c>
      <c r="U21" s="82">
        <f t="shared" si="5"/>
        <v>63.269230769230774</v>
      </c>
      <c r="V21" s="64" t="s">
        <v>6</v>
      </c>
    </row>
    <row r="22" spans="1:22" s="58" customFormat="1" ht="58.5" customHeight="1" x14ac:dyDescent="0.25">
      <c r="A22" s="75">
        <f t="shared" si="0"/>
        <v>12</v>
      </c>
      <c r="B22" s="79" t="s">
        <v>381</v>
      </c>
      <c r="C22" s="77" t="s">
        <v>20</v>
      </c>
      <c r="D22" s="80">
        <v>2</v>
      </c>
      <c r="E22" s="132" t="s">
        <v>382</v>
      </c>
      <c r="F22" s="77" t="s">
        <v>19</v>
      </c>
      <c r="G22" s="80" t="s">
        <v>105</v>
      </c>
      <c r="H22" s="80" t="s">
        <v>105</v>
      </c>
      <c r="I22" s="81">
        <v>160</v>
      </c>
      <c r="J22" s="82">
        <f t="shared" si="6"/>
        <v>61.538461538461533</v>
      </c>
      <c r="K22" s="75">
        <f t="shared" si="1"/>
        <v>12</v>
      </c>
      <c r="L22" s="81">
        <v>168</v>
      </c>
      <c r="M22" s="82">
        <f t="shared" si="7"/>
        <v>64.615384615384613</v>
      </c>
      <c r="N22" s="75">
        <f t="shared" si="2"/>
        <v>10</v>
      </c>
      <c r="O22" s="81">
        <v>163</v>
      </c>
      <c r="P22" s="82">
        <f t="shared" si="8"/>
        <v>62.692307692307693</v>
      </c>
      <c r="Q22" s="75">
        <f t="shared" si="3"/>
        <v>13</v>
      </c>
      <c r="R22" s="75"/>
      <c r="S22" s="75"/>
      <c r="T22" s="81">
        <f t="shared" si="4"/>
        <v>491</v>
      </c>
      <c r="U22" s="82">
        <f t="shared" si="5"/>
        <v>62.948717948717949</v>
      </c>
      <c r="V22" s="64" t="s">
        <v>346</v>
      </c>
    </row>
    <row r="23" spans="1:22" s="58" customFormat="1" ht="58.5" customHeight="1" x14ac:dyDescent="0.25">
      <c r="A23" s="75">
        <f t="shared" si="0"/>
        <v>13</v>
      </c>
      <c r="B23" s="79" t="s">
        <v>385</v>
      </c>
      <c r="C23" s="84" t="s">
        <v>11</v>
      </c>
      <c r="D23" s="85" t="s">
        <v>79</v>
      </c>
      <c r="E23" s="83" t="s">
        <v>308</v>
      </c>
      <c r="F23" s="77" t="s">
        <v>151</v>
      </c>
      <c r="G23" s="80" t="s">
        <v>105</v>
      </c>
      <c r="H23" s="80" t="s">
        <v>105</v>
      </c>
      <c r="I23" s="81">
        <v>155.5</v>
      </c>
      <c r="J23" s="82">
        <f t="shared" si="6"/>
        <v>59.807692307692307</v>
      </c>
      <c r="K23" s="75">
        <f t="shared" si="1"/>
        <v>13</v>
      </c>
      <c r="L23" s="81">
        <v>168.5</v>
      </c>
      <c r="M23" s="82">
        <f t="shared" si="7"/>
        <v>64.807692307692307</v>
      </c>
      <c r="N23" s="75">
        <f t="shared" si="2"/>
        <v>8</v>
      </c>
      <c r="O23" s="81">
        <v>165</v>
      </c>
      <c r="P23" s="82">
        <f t="shared" si="8"/>
        <v>63.46153846153846</v>
      </c>
      <c r="Q23" s="75">
        <f t="shared" si="3"/>
        <v>12</v>
      </c>
      <c r="R23" s="75"/>
      <c r="S23" s="75"/>
      <c r="T23" s="81">
        <f t="shared" si="4"/>
        <v>489</v>
      </c>
      <c r="U23" s="82">
        <f t="shared" si="5"/>
        <v>62.692307692307701</v>
      </c>
      <c r="V23" s="64" t="s">
        <v>346</v>
      </c>
    </row>
    <row r="25" spans="1:22" ht="26.25" customHeight="1" x14ac:dyDescent="0.25"/>
    <row r="26" spans="1:22" ht="27" customHeight="1" x14ac:dyDescent="0.3">
      <c r="A26" s="19"/>
      <c r="B26" s="19" t="s">
        <v>9</v>
      </c>
      <c r="C26" s="19"/>
      <c r="D26" s="19"/>
      <c r="E26" s="19"/>
      <c r="F26" s="19"/>
      <c r="G26" s="19"/>
      <c r="H26" s="19"/>
      <c r="I26" s="19"/>
      <c r="J26" s="19"/>
      <c r="K26" s="19"/>
      <c r="L26" s="235" t="s">
        <v>68</v>
      </c>
      <c r="M26" s="235"/>
      <c r="N26" s="235"/>
      <c r="O26" s="235"/>
      <c r="P26" s="235"/>
      <c r="Q26" s="235"/>
      <c r="R26" s="235"/>
      <c r="S26" s="235"/>
      <c r="T26" s="235"/>
      <c r="U26" s="235"/>
    </row>
    <row r="27" spans="1:22" ht="28.5" customHeight="1" x14ac:dyDescent="0.3">
      <c r="A27" s="19"/>
      <c r="B27" s="19" t="s">
        <v>10</v>
      </c>
      <c r="C27" s="19"/>
      <c r="D27" s="19"/>
      <c r="E27" s="19"/>
      <c r="F27" s="19"/>
      <c r="G27" s="19"/>
      <c r="H27" s="19"/>
      <c r="I27" s="19"/>
      <c r="J27" s="19"/>
      <c r="K27" s="19"/>
      <c r="L27" s="235" t="s">
        <v>178</v>
      </c>
      <c r="M27" s="235"/>
      <c r="N27" s="235"/>
      <c r="O27" s="235"/>
      <c r="P27" s="235"/>
      <c r="Q27" s="235"/>
      <c r="R27" s="235"/>
      <c r="S27" s="235"/>
      <c r="T27" s="235"/>
      <c r="U27" s="235"/>
    </row>
  </sheetData>
  <sortState ref="A11:XFD23">
    <sortCondition ref="A23"/>
  </sortState>
  <mergeCells count="26">
    <mergeCell ref="V9:V10"/>
    <mergeCell ref="L26:U26"/>
    <mergeCell ref="L27:U27"/>
    <mergeCell ref="I9:K9"/>
    <mergeCell ref="L9:N9"/>
    <mergeCell ref="O9:Q9"/>
    <mergeCell ref="R9:R10"/>
    <mergeCell ref="S9:S10"/>
    <mergeCell ref="T9:T10"/>
    <mergeCell ref="A7:U7"/>
    <mergeCell ref="T8:U8"/>
    <mergeCell ref="A9:A10"/>
    <mergeCell ref="B9:B10"/>
    <mergeCell ref="C9:C10"/>
    <mergeCell ref="D9:D10"/>
    <mergeCell ref="E9:E10"/>
    <mergeCell ref="F9:F10"/>
    <mergeCell ref="G9:G10"/>
    <mergeCell ref="H9:H10"/>
    <mergeCell ref="U9:U10"/>
    <mergeCell ref="A6:U6"/>
    <mergeCell ref="A1:U1"/>
    <mergeCell ref="A2:U2"/>
    <mergeCell ref="A3:U3"/>
    <mergeCell ref="A4:U4"/>
    <mergeCell ref="A5:U5"/>
  </mergeCells>
  <pageMargins left="0" right="0" top="0" bottom="0" header="0.31496062992125984" footer="0.31496062992125984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zoomScale="80" zoomScaleNormal="80" workbookViewId="0">
      <selection activeCell="V19" sqref="V19"/>
    </sheetView>
  </sheetViews>
  <sheetFormatPr defaultRowHeight="15" x14ac:dyDescent="0.25"/>
  <cols>
    <col min="1" max="1" width="3.85546875" style="2" customWidth="1"/>
    <col min="2" max="2" width="23.28515625" style="2" customWidth="1"/>
    <col min="3" max="3" width="4.5703125" style="2" hidden="1" customWidth="1"/>
    <col min="4" max="4" width="6.28515625" style="2" customWidth="1"/>
    <col min="5" max="5" width="56.28515625" style="2" customWidth="1"/>
    <col min="6" max="6" width="4" style="2" hidden="1" customWidth="1"/>
    <col min="7" max="7" width="14.85546875" style="2" hidden="1" customWidth="1"/>
    <col min="8" max="8" width="34.28515625" style="2" customWidth="1"/>
    <col min="9" max="9" width="6.7109375" style="2" customWidth="1"/>
    <col min="10" max="10" width="9.7109375" style="2" customWidth="1"/>
    <col min="11" max="11" width="3.42578125" style="2" customWidth="1"/>
    <col min="12" max="12" width="7.140625" style="2" customWidth="1"/>
    <col min="13" max="13" width="9.7109375" style="2" customWidth="1"/>
    <col min="14" max="14" width="3.42578125" style="2" customWidth="1"/>
    <col min="15" max="15" width="7.7109375" style="2" customWidth="1"/>
    <col min="16" max="16" width="9.7109375" style="2" customWidth="1"/>
    <col min="17" max="19" width="3.42578125" style="2" customWidth="1"/>
    <col min="20" max="20" width="7.42578125" style="2" customWidth="1"/>
    <col min="21" max="21" width="9.7109375" style="2" customWidth="1"/>
    <col min="22" max="22" width="6.85546875" style="2" customWidth="1"/>
    <col min="23" max="16384" width="9.140625" style="2"/>
  </cols>
  <sheetData>
    <row r="1" spans="1:26" ht="24.75" x14ac:dyDescent="0.25">
      <c r="A1" s="248" t="s">
        <v>235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45"/>
      <c r="W1" s="45"/>
      <c r="X1" s="45"/>
      <c r="Y1" s="45"/>
      <c r="Z1" s="45"/>
    </row>
    <row r="2" spans="1:26" ht="18" x14ac:dyDescent="0.25">
      <c r="A2" s="195" t="s">
        <v>188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45"/>
      <c r="W2" s="45"/>
      <c r="X2" s="45"/>
      <c r="Y2" s="45"/>
      <c r="Z2" s="45"/>
    </row>
    <row r="3" spans="1:26" ht="18" x14ac:dyDescent="0.25">
      <c r="A3" s="249" t="s">
        <v>177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45"/>
      <c r="W3" s="45"/>
      <c r="X3" s="45"/>
      <c r="Y3" s="45"/>
      <c r="Z3" s="45"/>
    </row>
    <row r="4" spans="1:26" s="19" customFormat="1" ht="15" customHeight="1" x14ac:dyDescent="0.3">
      <c r="A4" s="250" t="s">
        <v>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</row>
    <row r="5" spans="1:26" s="19" customFormat="1" ht="18.75" x14ac:dyDescent="0.3">
      <c r="A5" s="251" t="s">
        <v>29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</row>
    <row r="6" spans="1:26" s="19" customFormat="1" ht="18.75" x14ac:dyDescent="0.3">
      <c r="A6" s="241" t="s">
        <v>413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</row>
    <row r="7" spans="1:26" s="24" customFormat="1" ht="18.75" x14ac:dyDescent="0.25">
      <c r="A7" s="242" t="s">
        <v>410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</row>
    <row r="8" spans="1:26" s="44" customFormat="1" ht="24.75" customHeight="1" x14ac:dyDescent="0.3">
      <c r="A8" s="70" t="s">
        <v>88</v>
      </c>
      <c r="B8" s="70"/>
      <c r="C8" s="71"/>
      <c r="D8" s="8"/>
      <c r="E8" s="8"/>
      <c r="F8" s="8"/>
      <c r="G8" s="8"/>
      <c r="H8" s="7"/>
      <c r="T8" s="243" t="s">
        <v>282</v>
      </c>
      <c r="U8" s="243"/>
    </row>
    <row r="9" spans="1:26" s="58" customFormat="1" ht="15.75" x14ac:dyDescent="0.25">
      <c r="A9" s="244" t="s">
        <v>21</v>
      </c>
      <c r="B9" s="236" t="s">
        <v>181</v>
      </c>
      <c r="C9" s="236" t="s">
        <v>30</v>
      </c>
      <c r="D9" s="244" t="s">
        <v>3</v>
      </c>
      <c r="E9" s="236" t="s">
        <v>182</v>
      </c>
      <c r="F9" s="236" t="s">
        <v>30</v>
      </c>
      <c r="G9" s="236" t="s">
        <v>5</v>
      </c>
      <c r="H9" s="236" t="s">
        <v>86</v>
      </c>
      <c r="I9" s="238" t="s">
        <v>38</v>
      </c>
      <c r="J9" s="238"/>
      <c r="K9" s="238"/>
      <c r="L9" s="238" t="s">
        <v>28</v>
      </c>
      <c r="M9" s="238"/>
      <c r="N9" s="238"/>
      <c r="O9" s="238" t="s">
        <v>27</v>
      </c>
      <c r="P9" s="238"/>
      <c r="Q9" s="238"/>
      <c r="R9" s="239" t="s">
        <v>31</v>
      </c>
      <c r="S9" s="239" t="s">
        <v>26</v>
      </c>
      <c r="T9" s="244" t="s">
        <v>25</v>
      </c>
      <c r="U9" s="246" t="s">
        <v>24</v>
      </c>
      <c r="V9" s="270" t="s">
        <v>32</v>
      </c>
    </row>
    <row r="10" spans="1:26" s="58" customFormat="1" ht="49.5" customHeight="1" x14ac:dyDescent="0.25">
      <c r="A10" s="245"/>
      <c r="B10" s="237"/>
      <c r="C10" s="237"/>
      <c r="D10" s="245"/>
      <c r="E10" s="237"/>
      <c r="F10" s="237"/>
      <c r="G10" s="237"/>
      <c r="H10" s="237"/>
      <c r="I10" s="72" t="s">
        <v>23</v>
      </c>
      <c r="J10" s="73" t="s">
        <v>22</v>
      </c>
      <c r="K10" s="74" t="s">
        <v>21</v>
      </c>
      <c r="L10" s="72" t="s">
        <v>23</v>
      </c>
      <c r="M10" s="73" t="s">
        <v>22</v>
      </c>
      <c r="N10" s="74" t="s">
        <v>21</v>
      </c>
      <c r="O10" s="72" t="s">
        <v>23</v>
      </c>
      <c r="P10" s="73" t="s">
        <v>22</v>
      </c>
      <c r="Q10" s="74" t="s">
        <v>21</v>
      </c>
      <c r="R10" s="240"/>
      <c r="S10" s="240"/>
      <c r="T10" s="245"/>
      <c r="U10" s="247"/>
      <c r="V10" s="271"/>
    </row>
    <row r="11" spans="1:26" s="58" customFormat="1" ht="58.5" customHeight="1" x14ac:dyDescent="0.25">
      <c r="A11" s="75">
        <f t="shared" ref="A11:A20" si="0">RANK(U11,U$11:U$20,0)</f>
        <v>1</v>
      </c>
      <c r="B11" s="60" t="s">
        <v>319</v>
      </c>
      <c r="C11" s="47" t="s">
        <v>55</v>
      </c>
      <c r="D11" s="48" t="s">
        <v>6</v>
      </c>
      <c r="E11" s="50" t="s">
        <v>320</v>
      </c>
      <c r="F11" s="49" t="s">
        <v>84</v>
      </c>
      <c r="G11" s="48" t="s">
        <v>119</v>
      </c>
      <c r="H11" s="48" t="s">
        <v>47</v>
      </c>
      <c r="I11" s="81">
        <v>176.5</v>
      </c>
      <c r="J11" s="82">
        <f>I11/2.6</f>
        <v>67.884615384615387</v>
      </c>
      <c r="K11" s="75">
        <f t="shared" ref="K11:K20" si="1">RANK(J11,J$11:J$20,0)</f>
        <v>2</v>
      </c>
      <c r="L11" s="81">
        <v>174.5</v>
      </c>
      <c r="M11" s="82">
        <f>L11/2.6</f>
        <v>67.115384615384613</v>
      </c>
      <c r="N11" s="75">
        <f t="shared" ref="N11:N20" si="2">RANK(M11,M$11:M$20,0)</f>
        <v>1</v>
      </c>
      <c r="O11" s="81">
        <v>178</v>
      </c>
      <c r="P11" s="82">
        <f>O11/2.6</f>
        <v>68.461538461538453</v>
      </c>
      <c r="Q11" s="75">
        <f t="shared" ref="Q11:Q20" si="3">RANK(P11,P$11:P$20,0)</f>
        <v>1</v>
      </c>
      <c r="R11" s="75"/>
      <c r="S11" s="75"/>
      <c r="T11" s="81">
        <f t="shared" ref="T11:T20" si="4">L11+O11+I11</f>
        <v>529</v>
      </c>
      <c r="U11" s="82">
        <f t="shared" ref="U11:U20" si="5">(M11+P11+J11)/3</f>
        <v>67.820512820512818</v>
      </c>
      <c r="V11" s="64">
        <v>3</v>
      </c>
    </row>
    <row r="12" spans="1:26" s="58" customFormat="1" ht="58.5" customHeight="1" x14ac:dyDescent="0.25">
      <c r="A12" s="75">
        <f t="shared" si="0"/>
        <v>2</v>
      </c>
      <c r="B12" s="46" t="s">
        <v>317</v>
      </c>
      <c r="C12" s="49" t="s">
        <v>71</v>
      </c>
      <c r="D12" s="48">
        <v>3</v>
      </c>
      <c r="E12" s="50" t="s">
        <v>318</v>
      </c>
      <c r="F12" s="49" t="s">
        <v>73</v>
      </c>
      <c r="G12" s="48" t="s">
        <v>74</v>
      </c>
      <c r="H12" s="48" t="s">
        <v>75</v>
      </c>
      <c r="I12" s="81">
        <v>179</v>
      </c>
      <c r="J12" s="82">
        <f>I12/2.6-0.5</f>
        <v>68.34615384615384</v>
      </c>
      <c r="K12" s="75">
        <f t="shared" si="1"/>
        <v>1</v>
      </c>
      <c r="L12" s="81">
        <v>171.5</v>
      </c>
      <c r="M12" s="82">
        <f>L12/2.6-0.5</f>
        <v>65.461538461538453</v>
      </c>
      <c r="N12" s="75">
        <f t="shared" si="2"/>
        <v>2</v>
      </c>
      <c r="O12" s="81">
        <v>175.5</v>
      </c>
      <c r="P12" s="82">
        <f>O12/2.6-0.5</f>
        <v>67</v>
      </c>
      <c r="Q12" s="75">
        <f t="shared" si="3"/>
        <v>2</v>
      </c>
      <c r="R12" s="75">
        <v>1</v>
      </c>
      <c r="S12" s="75"/>
      <c r="T12" s="81">
        <f t="shared" si="4"/>
        <v>526</v>
      </c>
      <c r="U12" s="82">
        <f t="shared" si="5"/>
        <v>66.935897435897431</v>
      </c>
      <c r="V12" s="64">
        <v>3</v>
      </c>
    </row>
    <row r="13" spans="1:26" s="58" customFormat="1" ht="58.5" customHeight="1" x14ac:dyDescent="0.25">
      <c r="A13" s="75">
        <f t="shared" si="0"/>
        <v>3</v>
      </c>
      <c r="B13" s="46" t="s">
        <v>325</v>
      </c>
      <c r="C13" s="49" t="s">
        <v>62</v>
      </c>
      <c r="D13" s="48">
        <v>3</v>
      </c>
      <c r="E13" s="50" t="s">
        <v>326</v>
      </c>
      <c r="F13" s="49" t="s">
        <v>62</v>
      </c>
      <c r="G13" s="48" t="s">
        <v>253</v>
      </c>
      <c r="H13" s="48" t="s">
        <v>75</v>
      </c>
      <c r="I13" s="81">
        <v>173</v>
      </c>
      <c r="J13" s="82">
        <f t="shared" ref="J13:J19" si="6">I13/2.6</f>
        <v>66.538461538461533</v>
      </c>
      <c r="K13" s="75">
        <f t="shared" si="1"/>
        <v>4</v>
      </c>
      <c r="L13" s="81">
        <v>168.5</v>
      </c>
      <c r="M13" s="82">
        <f t="shared" ref="M13:M19" si="7">L13/2.6</f>
        <v>64.807692307692307</v>
      </c>
      <c r="N13" s="75">
        <f t="shared" si="2"/>
        <v>3</v>
      </c>
      <c r="O13" s="81">
        <v>169</v>
      </c>
      <c r="P13" s="82">
        <f t="shared" ref="P13:P19" si="8">O13/2.6</f>
        <v>65</v>
      </c>
      <c r="Q13" s="75">
        <f t="shared" si="3"/>
        <v>6</v>
      </c>
      <c r="R13" s="75"/>
      <c r="S13" s="75"/>
      <c r="T13" s="81">
        <f t="shared" si="4"/>
        <v>510.5</v>
      </c>
      <c r="U13" s="82">
        <f t="shared" si="5"/>
        <v>65.448717948717956</v>
      </c>
      <c r="V13" s="64">
        <v>3</v>
      </c>
    </row>
    <row r="14" spans="1:26" s="58" customFormat="1" ht="58.5" customHeight="1" x14ac:dyDescent="0.25">
      <c r="A14" s="75">
        <f t="shared" si="0"/>
        <v>4</v>
      </c>
      <c r="B14" s="46" t="s">
        <v>331</v>
      </c>
      <c r="C14" s="49" t="s">
        <v>247</v>
      </c>
      <c r="D14" s="48">
        <v>3</v>
      </c>
      <c r="E14" s="50" t="s">
        <v>332</v>
      </c>
      <c r="F14" s="49" t="s">
        <v>249</v>
      </c>
      <c r="G14" s="48" t="s">
        <v>250</v>
      </c>
      <c r="H14" s="48" t="s">
        <v>75</v>
      </c>
      <c r="I14" s="81">
        <v>170.5</v>
      </c>
      <c r="J14" s="82">
        <f t="shared" si="6"/>
        <v>65.57692307692308</v>
      </c>
      <c r="K14" s="75">
        <f t="shared" si="1"/>
        <v>5</v>
      </c>
      <c r="L14" s="81">
        <v>164.5</v>
      </c>
      <c r="M14" s="82">
        <f t="shared" si="7"/>
        <v>63.269230769230766</v>
      </c>
      <c r="N14" s="75">
        <f t="shared" si="2"/>
        <v>5</v>
      </c>
      <c r="O14" s="81">
        <v>172</v>
      </c>
      <c r="P14" s="82">
        <f t="shared" si="8"/>
        <v>66.153846153846146</v>
      </c>
      <c r="Q14" s="75">
        <f t="shared" si="3"/>
        <v>3</v>
      </c>
      <c r="R14" s="75"/>
      <c r="S14" s="75"/>
      <c r="T14" s="81">
        <f t="shared" si="4"/>
        <v>507</v>
      </c>
      <c r="U14" s="82">
        <f t="shared" si="5"/>
        <v>65</v>
      </c>
      <c r="V14" s="64">
        <v>3</v>
      </c>
    </row>
    <row r="15" spans="1:26" s="58" customFormat="1" ht="58.5" customHeight="1" x14ac:dyDescent="0.25">
      <c r="A15" s="75">
        <f t="shared" si="0"/>
        <v>5</v>
      </c>
      <c r="B15" s="46" t="s">
        <v>329</v>
      </c>
      <c r="C15" s="49" t="s">
        <v>162</v>
      </c>
      <c r="D15" s="48">
        <v>1</v>
      </c>
      <c r="E15" s="50" t="s">
        <v>330</v>
      </c>
      <c r="F15" s="49" t="s">
        <v>164</v>
      </c>
      <c r="G15" s="48" t="s">
        <v>74</v>
      </c>
      <c r="H15" s="48" t="s">
        <v>75</v>
      </c>
      <c r="I15" s="81">
        <v>169.5</v>
      </c>
      <c r="J15" s="82">
        <f t="shared" si="6"/>
        <v>65.192307692307693</v>
      </c>
      <c r="K15" s="75">
        <f t="shared" si="1"/>
        <v>6</v>
      </c>
      <c r="L15" s="81">
        <v>167</v>
      </c>
      <c r="M15" s="82">
        <f t="shared" si="7"/>
        <v>64.230769230769226</v>
      </c>
      <c r="N15" s="75">
        <f t="shared" si="2"/>
        <v>4</v>
      </c>
      <c r="O15" s="81">
        <v>169.5</v>
      </c>
      <c r="P15" s="82">
        <f t="shared" si="8"/>
        <v>65.192307692307693</v>
      </c>
      <c r="Q15" s="75">
        <f t="shared" si="3"/>
        <v>5</v>
      </c>
      <c r="R15" s="75"/>
      <c r="S15" s="75"/>
      <c r="T15" s="81">
        <f t="shared" si="4"/>
        <v>506</v>
      </c>
      <c r="U15" s="82">
        <f t="shared" si="5"/>
        <v>64.871794871794862</v>
      </c>
      <c r="V15" s="64">
        <v>3</v>
      </c>
    </row>
    <row r="16" spans="1:26" s="58" customFormat="1" ht="58.5" customHeight="1" x14ac:dyDescent="0.25">
      <c r="A16" s="75">
        <f t="shared" si="0"/>
        <v>6</v>
      </c>
      <c r="B16" s="46" t="s">
        <v>336</v>
      </c>
      <c r="C16" s="49" t="s">
        <v>20</v>
      </c>
      <c r="D16" s="48">
        <v>2</v>
      </c>
      <c r="E16" s="59" t="s">
        <v>337</v>
      </c>
      <c r="F16" s="49" t="s">
        <v>19</v>
      </c>
      <c r="G16" s="48" t="s">
        <v>105</v>
      </c>
      <c r="H16" s="48" t="s">
        <v>105</v>
      </c>
      <c r="I16" s="81">
        <v>173.5</v>
      </c>
      <c r="J16" s="82">
        <f t="shared" si="6"/>
        <v>66.730769230769226</v>
      </c>
      <c r="K16" s="75">
        <f t="shared" si="1"/>
        <v>3</v>
      </c>
      <c r="L16" s="81">
        <v>158</v>
      </c>
      <c r="M16" s="82">
        <f t="shared" si="7"/>
        <v>60.769230769230766</v>
      </c>
      <c r="N16" s="75">
        <f t="shared" si="2"/>
        <v>7</v>
      </c>
      <c r="O16" s="81">
        <v>168.5</v>
      </c>
      <c r="P16" s="82">
        <f t="shared" si="8"/>
        <v>64.807692307692307</v>
      </c>
      <c r="Q16" s="75">
        <f t="shared" si="3"/>
        <v>8</v>
      </c>
      <c r="R16" s="75"/>
      <c r="S16" s="75"/>
      <c r="T16" s="81">
        <f t="shared" si="4"/>
        <v>500</v>
      </c>
      <c r="U16" s="82">
        <f t="shared" si="5"/>
        <v>64.102564102564102</v>
      </c>
      <c r="V16" s="64">
        <v>3</v>
      </c>
    </row>
    <row r="17" spans="1:22" s="58" customFormat="1" ht="58.5" customHeight="1" x14ac:dyDescent="0.25">
      <c r="A17" s="75">
        <f t="shared" si="0"/>
        <v>7</v>
      </c>
      <c r="B17" s="46" t="s">
        <v>327</v>
      </c>
      <c r="C17" s="49" t="s">
        <v>166</v>
      </c>
      <c r="D17" s="48">
        <v>3</v>
      </c>
      <c r="E17" s="50" t="s">
        <v>328</v>
      </c>
      <c r="F17" s="49" t="s">
        <v>170</v>
      </c>
      <c r="G17" s="48" t="s">
        <v>171</v>
      </c>
      <c r="H17" s="48" t="s">
        <v>16</v>
      </c>
      <c r="I17" s="81">
        <v>166</v>
      </c>
      <c r="J17" s="82">
        <f t="shared" si="6"/>
        <v>63.846153846153847</v>
      </c>
      <c r="K17" s="75">
        <f t="shared" si="1"/>
        <v>8</v>
      </c>
      <c r="L17" s="81">
        <v>163</v>
      </c>
      <c r="M17" s="82">
        <f t="shared" si="7"/>
        <v>62.692307692307693</v>
      </c>
      <c r="N17" s="75">
        <f t="shared" si="2"/>
        <v>6</v>
      </c>
      <c r="O17" s="81">
        <v>169</v>
      </c>
      <c r="P17" s="82">
        <f t="shared" si="8"/>
        <v>65</v>
      </c>
      <c r="Q17" s="75">
        <f t="shared" si="3"/>
        <v>6</v>
      </c>
      <c r="R17" s="75"/>
      <c r="S17" s="75"/>
      <c r="T17" s="81">
        <f t="shared" si="4"/>
        <v>498</v>
      </c>
      <c r="U17" s="82">
        <f t="shared" si="5"/>
        <v>63.846153846153847</v>
      </c>
      <c r="V17" s="64" t="s">
        <v>6</v>
      </c>
    </row>
    <row r="18" spans="1:22" s="58" customFormat="1" ht="58.5" customHeight="1" x14ac:dyDescent="0.25">
      <c r="A18" s="75">
        <f t="shared" si="0"/>
        <v>8</v>
      </c>
      <c r="B18" s="60" t="s">
        <v>314</v>
      </c>
      <c r="C18" s="49" t="s">
        <v>11</v>
      </c>
      <c r="D18" s="48" t="s">
        <v>7</v>
      </c>
      <c r="E18" s="46" t="s">
        <v>295</v>
      </c>
      <c r="F18" s="49" t="s">
        <v>50</v>
      </c>
      <c r="G18" s="48" t="s">
        <v>45</v>
      </c>
      <c r="H18" s="48" t="s">
        <v>47</v>
      </c>
      <c r="I18" s="81">
        <v>168</v>
      </c>
      <c r="J18" s="82">
        <f t="shared" si="6"/>
        <v>64.615384615384613</v>
      </c>
      <c r="K18" s="75">
        <f t="shared" si="1"/>
        <v>7</v>
      </c>
      <c r="L18" s="81">
        <v>158</v>
      </c>
      <c r="M18" s="82">
        <f t="shared" si="7"/>
        <v>60.769230769230766</v>
      </c>
      <c r="N18" s="75">
        <f t="shared" si="2"/>
        <v>7</v>
      </c>
      <c r="O18" s="81">
        <v>172</v>
      </c>
      <c r="P18" s="82">
        <f t="shared" si="8"/>
        <v>66.153846153846146</v>
      </c>
      <c r="Q18" s="75">
        <f t="shared" si="3"/>
        <v>3</v>
      </c>
      <c r="R18" s="75"/>
      <c r="S18" s="75"/>
      <c r="T18" s="81">
        <f t="shared" si="4"/>
        <v>498</v>
      </c>
      <c r="U18" s="82">
        <f t="shared" si="5"/>
        <v>63.84615384615384</v>
      </c>
      <c r="V18" s="64" t="s">
        <v>6</v>
      </c>
    </row>
    <row r="19" spans="1:22" s="58" customFormat="1" ht="58.5" customHeight="1" x14ac:dyDescent="0.25">
      <c r="A19" s="75">
        <f t="shared" si="0"/>
        <v>9</v>
      </c>
      <c r="B19" s="86" t="s">
        <v>315</v>
      </c>
      <c r="C19" s="49" t="s">
        <v>11</v>
      </c>
      <c r="D19" s="48" t="s">
        <v>7</v>
      </c>
      <c r="E19" s="46" t="s">
        <v>338</v>
      </c>
      <c r="F19" s="49" t="s">
        <v>58</v>
      </c>
      <c r="G19" s="48" t="s">
        <v>45</v>
      </c>
      <c r="H19" s="48" t="s">
        <v>47</v>
      </c>
      <c r="I19" s="81">
        <v>159.5</v>
      </c>
      <c r="J19" s="82">
        <f t="shared" si="6"/>
        <v>61.346153846153847</v>
      </c>
      <c r="K19" s="75">
        <f t="shared" si="1"/>
        <v>9</v>
      </c>
      <c r="L19" s="81">
        <v>156</v>
      </c>
      <c r="M19" s="82">
        <f t="shared" si="7"/>
        <v>60</v>
      </c>
      <c r="N19" s="75">
        <f t="shared" si="2"/>
        <v>9</v>
      </c>
      <c r="O19" s="81">
        <v>159</v>
      </c>
      <c r="P19" s="82">
        <f t="shared" si="8"/>
        <v>61.153846153846153</v>
      </c>
      <c r="Q19" s="75">
        <f t="shared" si="3"/>
        <v>9</v>
      </c>
      <c r="R19" s="75"/>
      <c r="S19" s="75"/>
      <c r="T19" s="81">
        <f t="shared" si="4"/>
        <v>474.5</v>
      </c>
      <c r="U19" s="82">
        <f t="shared" si="5"/>
        <v>60.833333333333336</v>
      </c>
      <c r="V19" s="64"/>
    </row>
    <row r="20" spans="1:22" s="58" customFormat="1" ht="58.5" customHeight="1" x14ac:dyDescent="0.25">
      <c r="A20" s="75">
        <f t="shared" si="0"/>
        <v>10</v>
      </c>
      <c r="B20" s="86" t="s">
        <v>333</v>
      </c>
      <c r="C20" s="49" t="s">
        <v>11</v>
      </c>
      <c r="D20" s="48" t="s">
        <v>7</v>
      </c>
      <c r="E20" s="46" t="s">
        <v>294</v>
      </c>
      <c r="F20" s="49" t="s">
        <v>81</v>
      </c>
      <c r="G20" s="48" t="s">
        <v>45</v>
      </c>
      <c r="H20" s="48" t="s">
        <v>47</v>
      </c>
      <c r="I20" s="81">
        <v>157.5</v>
      </c>
      <c r="J20" s="82">
        <f>I20/2.6-0.5</f>
        <v>60.076923076923073</v>
      </c>
      <c r="K20" s="75">
        <f t="shared" si="1"/>
        <v>10</v>
      </c>
      <c r="L20" s="81">
        <v>147.5</v>
      </c>
      <c r="M20" s="82">
        <f>L20/2.6-0.5</f>
        <v>56.230769230769226</v>
      </c>
      <c r="N20" s="75">
        <f t="shared" si="2"/>
        <v>10</v>
      </c>
      <c r="O20" s="81">
        <v>154</v>
      </c>
      <c r="P20" s="82">
        <f>O20/2.6-0.5</f>
        <v>58.730769230769226</v>
      </c>
      <c r="Q20" s="75">
        <f t="shared" si="3"/>
        <v>10</v>
      </c>
      <c r="R20" s="75">
        <v>1</v>
      </c>
      <c r="S20" s="75"/>
      <c r="T20" s="81">
        <f t="shared" si="4"/>
        <v>459</v>
      </c>
      <c r="U20" s="82">
        <f t="shared" si="5"/>
        <v>58.34615384615384</v>
      </c>
      <c r="V20" s="64"/>
    </row>
    <row r="22" spans="1:22" ht="26.25" customHeight="1" x14ac:dyDescent="0.25"/>
    <row r="23" spans="1:22" ht="27" customHeight="1" x14ac:dyDescent="0.3">
      <c r="A23" s="19"/>
      <c r="B23" s="19" t="s">
        <v>9</v>
      </c>
      <c r="C23" s="19"/>
      <c r="D23" s="19"/>
      <c r="E23" s="19"/>
      <c r="F23" s="19"/>
      <c r="G23" s="19"/>
      <c r="H23" s="19"/>
      <c r="I23" s="19"/>
      <c r="J23" s="19"/>
      <c r="K23" s="19"/>
      <c r="L23" s="235" t="s">
        <v>68</v>
      </c>
      <c r="M23" s="235"/>
      <c r="N23" s="235"/>
      <c r="O23" s="235"/>
      <c r="P23" s="235"/>
      <c r="Q23" s="235"/>
      <c r="R23" s="235"/>
      <c r="S23" s="235"/>
      <c r="T23" s="235"/>
      <c r="U23" s="235"/>
    </row>
    <row r="24" spans="1:22" ht="28.5" customHeight="1" x14ac:dyDescent="0.3">
      <c r="A24" s="19"/>
      <c r="B24" s="19" t="s">
        <v>10</v>
      </c>
      <c r="C24" s="19"/>
      <c r="D24" s="19"/>
      <c r="E24" s="19"/>
      <c r="F24" s="19"/>
      <c r="G24" s="19"/>
      <c r="H24" s="19"/>
      <c r="I24" s="19"/>
      <c r="J24" s="19"/>
      <c r="K24" s="19"/>
      <c r="L24" s="235" t="s">
        <v>178</v>
      </c>
      <c r="M24" s="235"/>
      <c r="N24" s="235"/>
      <c r="O24" s="235"/>
      <c r="P24" s="235"/>
      <c r="Q24" s="235"/>
      <c r="R24" s="235"/>
      <c r="S24" s="235"/>
      <c r="T24" s="235"/>
      <c r="U24" s="235"/>
    </row>
  </sheetData>
  <sortState ref="A11:XFD20">
    <sortCondition ref="A20"/>
  </sortState>
  <mergeCells count="26">
    <mergeCell ref="A6:U6"/>
    <mergeCell ref="A1:U1"/>
    <mergeCell ref="A2:U2"/>
    <mergeCell ref="A3:U3"/>
    <mergeCell ref="A4:U4"/>
    <mergeCell ref="A5:U5"/>
    <mergeCell ref="A7:U7"/>
    <mergeCell ref="T8:U8"/>
    <mergeCell ref="A9:A10"/>
    <mergeCell ref="B9:B10"/>
    <mergeCell ref="C9:C10"/>
    <mergeCell ref="D9:D10"/>
    <mergeCell ref="E9:E10"/>
    <mergeCell ref="F9:F10"/>
    <mergeCell ref="G9:G10"/>
    <mergeCell ref="H9:H10"/>
    <mergeCell ref="U9:U10"/>
    <mergeCell ref="V9:V10"/>
    <mergeCell ref="L23:U23"/>
    <mergeCell ref="L24:U24"/>
    <mergeCell ref="I9:K9"/>
    <mergeCell ref="L9:N9"/>
    <mergeCell ref="O9:Q9"/>
    <mergeCell ref="R9:R10"/>
    <mergeCell ref="S9:S10"/>
    <mergeCell ref="T9:T10"/>
  </mergeCells>
  <pageMargins left="0" right="0" top="0" bottom="0" header="0.31496062992125984" footer="0.31496062992125984"/>
  <pageSetup paperSize="9" scale="4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zoomScale="80" zoomScaleNormal="80" workbookViewId="0">
      <selection activeCell="H30" sqref="H30"/>
    </sheetView>
  </sheetViews>
  <sheetFormatPr defaultRowHeight="15" x14ac:dyDescent="0.25"/>
  <cols>
    <col min="1" max="1" width="6.140625" style="2" customWidth="1"/>
    <col min="2" max="2" width="27.5703125" style="2" customWidth="1"/>
    <col min="3" max="3" width="4.5703125" style="2" hidden="1" customWidth="1"/>
    <col min="4" max="4" width="8.42578125" style="2" customWidth="1"/>
    <col min="5" max="5" width="53.140625" style="2" customWidth="1"/>
    <col min="6" max="6" width="4" style="2" hidden="1" customWidth="1"/>
    <col min="7" max="7" width="14.85546875" style="2" hidden="1" customWidth="1"/>
    <col min="8" max="8" width="33.140625" style="2" customWidth="1"/>
    <col min="9" max="9" width="8.5703125" style="2" customWidth="1"/>
    <col min="10" max="10" width="11.28515625" style="2" customWidth="1"/>
    <col min="11" max="11" width="4.7109375" style="2" customWidth="1"/>
    <col min="12" max="12" width="8.7109375" style="2" customWidth="1"/>
    <col min="13" max="13" width="11.28515625" style="2" customWidth="1"/>
    <col min="14" max="14" width="5.5703125" style="2" customWidth="1"/>
    <col min="15" max="15" width="8.7109375" style="2" customWidth="1"/>
    <col min="16" max="16" width="11.28515625" style="2" customWidth="1"/>
    <col min="17" max="17" width="5.5703125" style="2" customWidth="1"/>
    <col min="18" max="19" width="3.42578125" style="2" customWidth="1"/>
    <col min="20" max="20" width="8.5703125" style="2" customWidth="1"/>
    <col min="21" max="21" width="9.7109375" style="2" customWidth="1"/>
    <col min="22" max="22" width="5.7109375" style="2" customWidth="1"/>
    <col min="23" max="16384" width="9.140625" style="2"/>
  </cols>
  <sheetData>
    <row r="1" spans="1:26" ht="29.25" x14ac:dyDescent="0.25">
      <c r="A1" s="272" t="s">
        <v>235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45"/>
      <c r="X1" s="45"/>
      <c r="Y1" s="45"/>
      <c r="Z1" s="45"/>
    </row>
    <row r="2" spans="1:26" ht="19.5" x14ac:dyDescent="0.25">
      <c r="A2" s="273" t="s">
        <v>191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45"/>
      <c r="X2" s="45"/>
      <c r="Y2" s="45"/>
      <c r="Z2" s="45"/>
    </row>
    <row r="3" spans="1:26" ht="19.5" x14ac:dyDescent="0.25">
      <c r="A3" s="274" t="s">
        <v>177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45"/>
      <c r="X3" s="45"/>
      <c r="Y3" s="45"/>
      <c r="Z3" s="45"/>
    </row>
    <row r="4" spans="1:26" s="19" customFormat="1" ht="15" customHeight="1" x14ac:dyDescent="0.3">
      <c r="A4" s="275" t="s">
        <v>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1:26" s="19" customFormat="1" ht="20.25" x14ac:dyDescent="0.3">
      <c r="A5" s="276" t="s">
        <v>29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</row>
    <row r="6" spans="1:26" s="19" customFormat="1" ht="20.25" x14ac:dyDescent="0.3">
      <c r="A6" s="277" t="s">
        <v>184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</row>
    <row r="7" spans="1:26" s="24" customFormat="1" ht="19.5" customHeight="1" x14ac:dyDescent="0.25">
      <c r="A7" s="278" t="s">
        <v>343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</row>
    <row r="8" spans="1:26" s="58" customFormat="1" ht="24.75" customHeight="1" x14ac:dyDescent="0.35">
      <c r="A8" s="100" t="s">
        <v>88</v>
      </c>
      <c r="B8" s="100"/>
      <c r="C8" s="101"/>
      <c r="D8" s="102"/>
      <c r="E8" s="102"/>
      <c r="F8" s="102"/>
      <c r="G8" s="102"/>
      <c r="H8" s="103"/>
      <c r="T8" s="279" t="s">
        <v>236</v>
      </c>
      <c r="U8" s="279"/>
      <c r="V8" s="279"/>
    </row>
    <row r="9" spans="1:26" s="58" customFormat="1" ht="30" customHeight="1" x14ac:dyDescent="0.25">
      <c r="A9" s="244" t="s">
        <v>21</v>
      </c>
      <c r="B9" s="236" t="s">
        <v>181</v>
      </c>
      <c r="C9" s="236" t="s">
        <v>30</v>
      </c>
      <c r="D9" s="244" t="s">
        <v>3</v>
      </c>
      <c r="E9" s="236" t="s">
        <v>182</v>
      </c>
      <c r="F9" s="236" t="s">
        <v>30</v>
      </c>
      <c r="G9" s="236" t="s">
        <v>5</v>
      </c>
      <c r="H9" s="236" t="s">
        <v>86</v>
      </c>
      <c r="I9" s="238" t="s">
        <v>38</v>
      </c>
      <c r="J9" s="238"/>
      <c r="K9" s="238"/>
      <c r="L9" s="238" t="s">
        <v>28</v>
      </c>
      <c r="M9" s="238"/>
      <c r="N9" s="238"/>
      <c r="O9" s="238" t="s">
        <v>27</v>
      </c>
      <c r="P9" s="238"/>
      <c r="Q9" s="238"/>
      <c r="R9" s="239" t="s">
        <v>31</v>
      </c>
      <c r="S9" s="239" t="s">
        <v>26</v>
      </c>
      <c r="T9" s="244" t="s">
        <v>25</v>
      </c>
      <c r="U9" s="246" t="s">
        <v>24</v>
      </c>
      <c r="V9" s="270" t="s">
        <v>32</v>
      </c>
    </row>
    <row r="10" spans="1:26" s="58" customFormat="1" ht="56.25" customHeight="1" x14ac:dyDescent="0.25">
      <c r="A10" s="245"/>
      <c r="B10" s="237"/>
      <c r="C10" s="237"/>
      <c r="D10" s="245"/>
      <c r="E10" s="237"/>
      <c r="F10" s="237"/>
      <c r="G10" s="237"/>
      <c r="H10" s="237"/>
      <c r="I10" s="72" t="s">
        <v>23</v>
      </c>
      <c r="J10" s="73" t="s">
        <v>22</v>
      </c>
      <c r="K10" s="74" t="s">
        <v>21</v>
      </c>
      <c r="L10" s="72" t="s">
        <v>23</v>
      </c>
      <c r="M10" s="73" t="s">
        <v>22</v>
      </c>
      <c r="N10" s="74" t="s">
        <v>21</v>
      </c>
      <c r="O10" s="72" t="s">
        <v>23</v>
      </c>
      <c r="P10" s="73" t="s">
        <v>22</v>
      </c>
      <c r="Q10" s="74" t="s">
        <v>21</v>
      </c>
      <c r="R10" s="240"/>
      <c r="S10" s="240"/>
      <c r="T10" s="245"/>
      <c r="U10" s="247"/>
      <c r="V10" s="271"/>
    </row>
    <row r="11" spans="1:26" s="58" customFormat="1" ht="47.25" customHeight="1" x14ac:dyDescent="0.25">
      <c r="A11" s="64">
        <f t="shared" ref="A11:A19" si="0">RANK(U11,U$11:U$19,0)</f>
        <v>1</v>
      </c>
      <c r="B11" s="79" t="s">
        <v>301</v>
      </c>
      <c r="C11" s="84" t="s">
        <v>11</v>
      </c>
      <c r="D11" s="85">
        <v>1</v>
      </c>
      <c r="E11" s="83" t="s">
        <v>193</v>
      </c>
      <c r="F11" s="84" t="s">
        <v>78</v>
      </c>
      <c r="G11" s="85" t="s">
        <v>76</v>
      </c>
      <c r="H11" s="80" t="s">
        <v>186</v>
      </c>
      <c r="I11" s="98">
        <v>216</v>
      </c>
      <c r="J11" s="88">
        <f t="shared" ref="J11:J17" si="1">I11/3.3</f>
        <v>65.454545454545453</v>
      </c>
      <c r="K11" s="64">
        <f t="shared" ref="K11:K19" si="2">RANK(J11,J$11:J$19,0)</f>
        <v>1</v>
      </c>
      <c r="L11" s="98">
        <v>215</v>
      </c>
      <c r="M11" s="88">
        <f t="shared" ref="M11:M17" si="3">L11/3.3</f>
        <v>65.151515151515156</v>
      </c>
      <c r="N11" s="64">
        <f t="shared" ref="N11:N19" si="4">RANK(M11,M$11:M$19,0)</f>
        <v>1</v>
      </c>
      <c r="O11" s="98">
        <v>211.5</v>
      </c>
      <c r="P11" s="88">
        <f t="shared" ref="P11:P17" si="5">O11/3.3</f>
        <v>64.090909090909093</v>
      </c>
      <c r="Q11" s="64">
        <f t="shared" ref="Q11:Q19" si="6">RANK(P11,P$11:P$19,0)</f>
        <v>4</v>
      </c>
      <c r="R11" s="64"/>
      <c r="S11" s="64"/>
      <c r="T11" s="98">
        <f t="shared" ref="T11:T19" si="7">I11+L11+O11</f>
        <v>642.5</v>
      </c>
      <c r="U11" s="88">
        <f t="shared" ref="U11:U19" si="8">(J11+M11+P11)/3</f>
        <v>64.89898989898991</v>
      </c>
      <c r="V11" s="64">
        <v>2</v>
      </c>
    </row>
    <row r="12" spans="1:26" s="58" customFormat="1" ht="47.25" customHeight="1" x14ac:dyDescent="0.25">
      <c r="A12" s="64">
        <f t="shared" si="0"/>
        <v>2</v>
      </c>
      <c r="B12" s="79" t="s">
        <v>311</v>
      </c>
      <c r="C12" s="84" t="s">
        <v>268</v>
      </c>
      <c r="D12" s="85">
        <v>3</v>
      </c>
      <c r="E12" s="83" t="s">
        <v>298</v>
      </c>
      <c r="F12" s="77" t="s">
        <v>153</v>
      </c>
      <c r="G12" s="80" t="s">
        <v>105</v>
      </c>
      <c r="H12" s="80" t="s">
        <v>186</v>
      </c>
      <c r="I12" s="98">
        <v>207.5</v>
      </c>
      <c r="J12" s="88">
        <f t="shared" si="1"/>
        <v>62.878787878787882</v>
      </c>
      <c r="K12" s="64">
        <f t="shared" si="2"/>
        <v>4</v>
      </c>
      <c r="L12" s="98">
        <v>208.5</v>
      </c>
      <c r="M12" s="88">
        <f t="shared" si="3"/>
        <v>63.181818181818187</v>
      </c>
      <c r="N12" s="64">
        <f t="shared" si="4"/>
        <v>2</v>
      </c>
      <c r="O12" s="98">
        <v>216.5</v>
      </c>
      <c r="P12" s="88">
        <f t="shared" si="5"/>
        <v>65.606060606060609</v>
      </c>
      <c r="Q12" s="64">
        <f t="shared" si="6"/>
        <v>1</v>
      </c>
      <c r="R12" s="64"/>
      <c r="S12" s="64"/>
      <c r="T12" s="98">
        <f t="shared" si="7"/>
        <v>632.5</v>
      </c>
      <c r="U12" s="88">
        <f t="shared" si="8"/>
        <v>63.888888888888893</v>
      </c>
      <c r="V12" s="64">
        <v>2</v>
      </c>
    </row>
    <row r="13" spans="1:26" s="58" customFormat="1" ht="47.25" customHeight="1" x14ac:dyDescent="0.25">
      <c r="A13" s="64">
        <f t="shared" si="0"/>
        <v>3</v>
      </c>
      <c r="B13" s="79" t="s">
        <v>309</v>
      </c>
      <c r="C13" s="77" t="s">
        <v>11</v>
      </c>
      <c r="D13" s="80">
        <v>3</v>
      </c>
      <c r="E13" s="79" t="s">
        <v>310</v>
      </c>
      <c r="F13" s="77" t="s">
        <v>94</v>
      </c>
      <c r="G13" s="80" t="s">
        <v>105</v>
      </c>
      <c r="H13" s="80" t="s">
        <v>186</v>
      </c>
      <c r="I13" s="98">
        <v>211.5</v>
      </c>
      <c r="J13" s="88">
        <f t="shared" si="1"/>
        <v>64.090909090909093</v>
      </c>
      <c r="K13" s="64">
        <f t="shared" si="2"/>
        <v>2</v>
      </c>
      <c r="L13" s="98">
        <v>208</v>
      </c>
      <c r="M13" s="88">
        <f t="shared" si="3"/>
        <v>63.030303030303031</v>
      </c>
      <c r="N13" s="64">
        <f t="shared" si="4"/>
        <v>3</v>
      </c>
      <c r="O13" s="98">
        <v>212</v>
      </c>
      <c r="P13" s="88">
        <f t="shared" si="5"/>
        <v>64.242424242424249</v>
      </c>
      <c r="Q13" s="64">
        <f t="shared" si="6"/>
        <v>2</v>
      </c>
      <c r="R13" s="64"/>
      <c r="S13" s="64"/>
      <c r="T13" s="98">
        <f t="shared" si="7"/>
        <v>631.5</v>
      </c>
      <c r="U13" s="88">
        <f t="shared" si="8"/>
        <v>63.787878787878789</v>
      </c>
      <c r="V13" s="64">
        <v>2</v>
      </c>
    </row>
    <row r="14" spans="1:26" s="58" customFormat="1" ht="47.25" customHeight="1" x14ac:dyDescent="0.25">
      <c r="A14" s="64">
        <f t="shared" si="0"/>
        <v>4</v>
      </c>
      <c r="B14" s="76" t="s">
        <v>302</v>
      </c>
      <c r="C14" s="77" t="s">
        <v>111</v>
      </c>
      <c r="D14" s="80">
        <v>2</v>
      </c>
      <c r="E14" s="83" t="s">
        <v>303</v>
      </c>
      <c r="F14" s="77" t="s">
        <v>118</v>
      </c>
      <c r="G14" s="80" t="s">
        <v>108</v>
      </c>
      <c r="H14" s="80" t="s">
        <v>186</v>
      </c>
      <c r="I14" s="98">
        <v>208.5</v>
      </c>
      <c r="J14" s="88">
        <f t="shared" si="1"/>
        <v>63.181818181818187</v>
      </c>
      <c r="K14" s="64">
        <f t="shared" si="2"/>
        <v>3</v>
      </c>
      <c r="L14" s="98">
        <v>206</v>
      </c>
      <c r="M14" s="88">
        <f t="shared" si="3"/>
        <v>62.424242424242429</v>
      </c>
      <c r="N14" s="64">
        <f t="shared" si="4"/>
        <v>4</v>
      </c>
      <c r="O14" s="98">
        <v>212</v>
      </c>
      <c r="P14" s="88">
        <f t="shared" si="5"/>
        <v>64.242424242424249</v>
      </c>
      <c r="Q14" s="64">
        <f t="shared" si="6"/>
        <v>2</v>
      </c>
      <c r="R14" s="64"/>
      <c r="S14" s="64"/>
      <c r="T14" s="98">
        <f t="shared" si="7"/>
        <v>626.5</v>
      </c>
      <c r="U14" s="88">
        <f t="shared" si="8"/>
        <v>63.282828282828291</v>
      </c>
      <c r="V14" s="64">
        <v>2</v>
      </c>
    </row>
    <row r="15" spans="1:26" s="58" customFormat="1" ht="47.25" customHeight="1" x14ac:dyDescent="0.25">
      <c r="A15" s="64">
        <f t="shared" si="0"/>
        <v>5</v>
      </c>
      <c r="B15" s="76" t="s">
        <v>304</v>
      </c>
      <c r="C15" s="77" t="s">
        <v>11</v>
      </c>
      <c r="D15" s="80" t="s">
        <v>79</v>
      </c>
      <c r="E15" s="79" t="s">
        <v>305</v>
      </c>
      <c r="F15" s="77" t="s">
        <v>50</v>
      </c>
      <c r="G15" s="80" t="s">
        <v>45</v>
      </c>
      <c r="H15" s="80" t="s">
        <v>255</v>
      </c>
      <c r="I15" s="98">
        <v>202</v>
      </c>
      <c r="J15" s="88">
        <f t="shared" si="1"/>
        <v>61.212121212121218</v>
      </c>
      <c r="K15" s="64">
        <f t="shared" si="2"/>
        <v>5</v>
      </c>
      <c r="L15" s="98">
        <v>202.5</v>
      </c>
      <c r="M15" s="88">
        <f t="shared" si="3"/>
        <v>61.363636363636367</v>
      </c>
      <c r="N15" s="64">
        <f t="shared" si="4"/>
        <v>7</v>
      </c>
      <c r="O15" s="98">
        <v>208</v>
      </c>
      <c r="P15" s="88">
        <f t="shared" si="5"/>
        <v>63.030303030303031</v>
      </c>
      <c r="Q15" s="64">
        <f t="shared" si="6"/>
        <v>5</v>
      </c>
      <c r="R15" s="64"/>
      <c r="S15" s="64"/>
      <c r="T15" s="98">
        <f t="shared" si="7"/>
        <v>612.5</v>
      </c>
      <c r="U15" s="88">
        <f t="shared" si="8"/>
        <v>61.868686868686872</v>
      </c>
      <c r="V15" s="64">
        <v>3</v>
      </c>
    </row>
    <row r="16" spans="1:26" s="58" customFormat="1" ht="47.25" customHeight="1" x14ac:dyDescent="0.25">
      <c r="A16" s="64">
        <f t="shared" si="0"/>
        <v>6</v>
      </c>
      <c r="B16" s="120" t="s">
        <v>297</v>
      </c>
      <c r="C16" s="118" t="s">
        <v>11</v>
      </c>
      <c r="D16" s="119" t="s">
        <v>6</v>
      </c>
      <c r="E16" s="83" t="s">
        <v>298</v>
      </c>
      <c r="F16" s="77" t="s">
        <v>153</v>
      </c>
      <c r="G16" s="80" t="s">
        <v>105</v>
      </c>
      <c r="H16" s="80" t="s">
        <v>186</v>
      </c>
      <c r="I16" s="98">
        <v>201.5</v>
      </c>
      <c r="J16" s="88">
        <f t="shared" si="1"/>
        <v>61.060606060606062</v>
      </c>
      <c r="K16" s="64">
        <f t="shared" si="2"/>
        <v>6</v>
      </c>
      <c r="L16" s="98">
        <v>204.5</v>
      </c>
      <c r="M16" s="88">
        <f t="shared" si="3"/>
        <v>61.969696969696976</v>
      </c>
      <c r="N16" s="64">
        <f t="shared" si="4"/>
        <v>5</v>
      </c>
      <c r="O16" s="98">
        <v>202.5</v>
      </c>
      <c r="P16" s="88">
        <f t="shared" si="5"/>
        <v>61.363636363636367</v>
      </c>
      <c r="Q16" s="64">
        <f t="shared" si="6"/>
        <v>6</v>
      </c>
      <c r="R16" s="64"/>
      <c r="S16" s="64"/>
      <c r="T16" s="98">
        <f t="shared" si="7"/>
        <v>608.5</v>
      </c>
      <c r="U16" s="88">
        <f t="shared" si="8"/>
        <v>61.464646464646471</v>
      </c>
      <c r="V16" s="64">
        <v>3</v>
      </c>
    </row>
    <row r="17" spans="1:22" s="58" customFormat="1" ht="47.25" customHeight="1" x14ac:dyDescent="0.25">
      <c r="A17" s="64">
        <f t="shared" si="0"/>
        <v>7</v>
      </c>
      <c r="B17" s="117" t="s">
        <v>306</v>
      </c>
      <c r="C17" s="118" t="s">
        <v>123</v>
      </c>
      <c r="D17" s="119" t="s">
        <v>7</v>
      </c>
      <c r="E17" s="79" t="s">
        <v>183</v>
      </c>
      <c r="F17" s="77" t="s">
        <v>125</v>
      </c>
      <c r="G17" s="80" t="s">
        <v>126</v>
      </c>
      <c r="H17" s="80" t="s">
        <v>255</v>
      </c>
      <c r="I17" s="98">
        <v>198</v>
      </c>
      <c r="J17" s="88">
        <f t="shared" si="1"/>
        <v>60</v>
      </c>
      <c r="K17" s="64">
        <f t="shared" si="2"/>
        <v>7</v>
      </c>
      <c r="L17" s="98">
        <v>201</v>
      </c>
      <c r="M17" s="88">
        <f t="shared" si="3"/>
        <v>60.909090909090914</v>
      </c>
      <c r="N17" s="64">
        <f t="shared" si="4"/>
        <v>8</v>
      </c>
      <c r="O17" s="98">
        <v>194.5</v>
      </c>
      <c r="P17" s="88">
        <f t="shared" si="5"/>
        <v>58.939393939393945</v>
      </c>
      <c r="Q17" s="64">
        <f t="shared" si="6"/>
        <v>7</v>
      </c>
      <c r="R17" s="64"/>
      <c r="S17" s="64"/>
      <c r="T17" s="98">
        <f t="shared" si="7"/>
        <v>593.5</v>
      </c>
      <c r="U17" s="88">
        <f t="shared" si="8"/>
        <v>59.949494949494948</v>
      </c>
      <c r="V17" s="64"/>
    </row>
    <row r="18" spans="1:22" s="58" customFormat="1" ht="47.25" customHeight="1" x14ac:dyDescent="0.25">
      <c r="A18" s="64">
        <f t="shared" si="0"/>
        <v>8</v>
      </c>
      <c r="B18" s="117" t="s">
        <v>299</v>
      </c>
      <c r="C18" s="118" t="s">
        <v>239</v>
      </c>
      <c r="D18" s="122">
        <v>3</v>
      </c>
      <c r="E18" s="83" t="s">
        <v>300</v>
      </c>
      <c r="F18" s="77" t="s">
        <v>257</v>
      </c>
      <c r="G18" s="80" t="s">
        <v>240</v>
      </c>
      <c r="H18" s="80" t="s">
        <v>186</v>
      </c>
      <c r="I18" s="98">
        <v>196</v>
      </c>
      <c r="J18" s="88">
        <f>I18/3.3-0.5</f>
        <v>58.893939393939398</v>
      </c>
      <c r="K18" s="64">
        <f t="shared" si="2"/>
        <v>8</v>
      </c>
      <c r="L18" s="98">
        <v>205.5</v>
      </c>
      <c r="M18" s="88">
        <f>L18/3.3-0.5</f>
        <v>61.772727272727273</v>
      </c>
      <c r="N18" s="64">
        <f t="shared" si="4"/>
        <v>6</v>
      </c>
      <c r="O18" s="98">
        <v>190.5</v>
      </c>
      <c r="P18" s="88">
        <f>O18/3.3-0.5</f>
        <v>57.227272727272734</v>
      </c>
      <c r="Q18" s="64">
        <f t="shared" si="6"/>
        <v>9</v>
      </c>
      <c r="R18" s="64"/>
      <c r="S18" s="64">
        <v>1</v>
      </c>
      <c r="T18" s="98">
        <f t="shared" si="7"/>
        <v>592</v>
      </c>
      <c r="U18" s="88">
        <f t="shared" si="8"/>
        <v>59.297979797979799</v>
      </c>
      <c r="V18" s="64"/>
    </row>
    <row r="19" spans="1:22" s="58" customFormat="1" ht="47.25" customHeight="1" x14ac:dyDescent="0.25">
      <c r="A19" s="64">
        <f t="shared" si="0"/>
        <v>9</v>
      </c>
      <c r="B19" s="120" t="s">
        <v>307</v>
      </c>
      <c r="C19" s="118" t="s">
        <v>154</v>
      </c>
      <c r="D19" s="80">
        <v>3</v>
      </c>
      <c r="E19" s="83" t="s">
        <v>308</v>
      </c>
      <c r="F19" s="77" t="s">
        <v>151</v>
      </c>
      <c r="G19" s="80" t="s">
        <v>105</v>
      </c>
      <c r="H19" s="80" t="s">
        <v>186</v>
      </c>
      <c r="I19" s="98">
        <v>189</v>
      </c>
      <c r="J19" s="88">
        <f>I19/3.3</f>
        <v>57.272727272727273</v>
      </c>
      <c r="K19" s="64">
        <f t="shared" si="2"/>
        <v>9</v>
      </c>
      <c r="L19" s="98">
        <v>189</v>
      </c>
      <c r="M19" s="88">
        <f>L19/3.3</f>
        <v>57.272727272727273</v>
      </c>
      <c r="N19" s="64">
        <f t="shared" si="4"/>
        <v>9</v>
      </c>
      <c r="O19" s="98">
        <v>193.5</v>
      </c>
      <c r="P19" s="88">
        <f>O19/3.3</f>
        <v>58.63636363636364</v>
      </c>
      <c r="Q19" s="64">
        <f t="shared" si="6"/>
        <v>8</v>
      </c>
      <c r="R19" s="64"/>
      <c r="S19" s="64"/>
      <c r="T19" s="98">
        <f t="shared" si="7"/>
        <v>571.5</v>
      </c>
      <c r="U19" s="88">
        <f t="shared" si="8"/>
        <v>57.727272727272727</v>
      </c>
      <c r="V19" s="64"/>
    </row>
    <row r="21" spans="1:22" s="19" customFormat="1" ht="20.25" x14ac:dyDescent="0.3">
      <c r="A21" s="277" t="s">
        <v>270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</row>
    <row r="22" spans="1:22" s="24" customFormat="1" ht="19.5" customHeight="1" x14ac:dyDescent="0.25">
      <c r="A22" s="278" t="s">
        <v>396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</row>
    <row r="23" spans="1:22" s="58" customFormat="1" ht="24.75" customHeight="1" x14ac:dyDescent="0.35">
      <c r="A23" s="100" t="s">
        <v>88</v>
      </c>
      <c r="B23" s="100"/>
      <c r="C23" s="101"/>
      <c r="D23" s="102"/>
      <c r="E23" s="102"/>
      <c r="F23" s="102"/>
      <c r="G23" s="102"/>
      <c r="H23" s="103"/>
      <c r="T23" s="279" t="s">
        <v>282</v>
      </c>
      <c r="U23" s="279"/>
      <c r="V23" s="279"/>
    </row>
    <row r="24" spans="1:22" s="58" customFormat="1" ht="30" customHeight="1" x14ac:dyDescent="0.25">
      <c r="A24" s="244" t="s">
        <v>21</v>
      </c>
      <c r="B24" s="236" t="s">
        <v>181</v>
      </c>
      <c r="C24" s="236" t="s">
        <v>30</v>
      </c>
      <c r="D24" s="244" t="s">
        <v>3</v>
      </c>
      <c r="E24" s="236" t="s">
        <v>182</v>
      </c>
      <c r="F24" s="236" t="s">
        <v>30</v>
      </c>
      <c r="G24" s="236" t="s">
        <v>5</v>
      </c>
      <c r="H24" s="236" t="s">
        <v>86</v>
      </c>
      <c r="I24" s="238" t="s">
        <v>38</v>
      </c>
      <c r="J24" s="238"/>
      <c r="K24" s="238"/>
      <c r="L24" s="238" t="s">
        <v>28</v>
      </c>
      <c r="M24" s="238"/>
      <c r="N24" s="238"/>
      <c r="O24" s="238" t="s">
        <v>27</v>
      </c>
      <c r="P24" s="238"/>
      <c r="Q24" s="238"/>
      <c r="R24" s="239" t="s">
        <v>31</v>
      </c>
      <c r="S24" s="239" t="s">
        <v>26</v>
      </c>
      <c r="T24" s="244" t="s">
        <v>25</v>
      </c>
      <c r="U24" s="246" t="s">
        <v>24</v>
      </c>
      <c r="V24" s="270" t="s">
        <v>32</v>
      </c>
    </row>
    <row r="25" spans="1:22" s="58" customFormat="1" ht="56.25" customHeight="1" x14ac:dyDescent="0.25">
      <c r="A25" s="245"/>
      <c r="B25" s="237"/>
      <c r="C25" s="237"/>
      <c r="D25" s="245"/>
      <c r="E25" s="237"/>
      <c r="F25" s="237"/>
      <c r="G25" s="237"/>
      <c r="H25" s="237"/>
      <c r="I25" s="72" t="s">
        <v>23</v>
      </c>
      <c r="J25" s="73" t="s">
        <v>22</v>
      </c>
      <c r="K25" s="74" t="s">
        <v>21</v>
      </c>
      <c r="L25" s="72" t="s">
        <v>23</v>
      </c>
      <c r="M25" s="73" t="s">
        <v>22</v>
      </c>
      <c r="N25" s="74" t="s">
        <v>21</v>
      </c>
      <c r="O25" s="72" t="s">
        <v>23</v>
      </c>
      <c r="P25" s="73" t="s">
        <v>22</v>
      </c>
      <c r="Q25" s="74" t="s">
        <v>21</v>
      </c>
      <c r="R25" s="240"/>
      <c r="S25" s="240"/>
      <c r="T25" s="245"/>
      <c r="U25" s="247"/>
      <c r="V25" s="271"/>
    </row>
    <row r="26" spans="1:22" s="58" customFormat="1" ht="47.25" customHeight="1" x14ac:dyDescent="0.25">
      <c r="A26" s="64">
        <f t="shared" ref="A26:A31" si="9">RANK(U26,U$26:U$31,0)</f>
        <v>1</v>
      </c>
      <c r="B26" s="46" t="s">
        <v>369</v>
      </c>
      <c r="C26" s="65" t="s">
        <v>11</v>
      </c>
      <c r="D26" s="61">
        <v>1</v>
      </c>
      <c r="E26" s="50" t="s">
        <v>347</v>
      </c>
      <c r="F26" s="65" t="s">
        <v>78</v>
      </c>
      <c r="G26" s="61" t="s">
        <v>76</v>
      </c>
      <c r="H26" s="48" t="s">
        <v>186</v>
      </c>
      <c r="I26" s="98">
        <v>231</v>
      </c>
      <c r="J26" s="88">
        <f t="shared" ref="J26:J31" si="10">I26/3.4</f>
        <v>67.941176470588232</v>
      </c>
      <c r="K26" s="64">
        <f t="shared" ref="K26:K31" si="11">RANK(J26,J$26:J$31,0)</f>
        <v>1</v>
      </c>
      <c r="L26" s="98">
        <v>223.5</v>
      </c>
      <c r="M26" s="88">
        <f t="shared" ref="M26:M31" si="12">L26/3.4</f>
        <v>65.735294117647058</v>
      </c>
      <c r="N26" s="64">
        <f t="shared" ref="N26:N31" si="13">RANK(M26,M$26:M$31,0)</f>
        <v>1</v>
      </c>
      <c r="O26" s="98">
        <v>226</v>
      </c>
      <c r="P26" s="88">
        <f t="shared" ref="P26:P31" si="14">O26/3.4</f>
        <v>66.470588235294116</v>
      </c>
      <c r="Q26" s="64">
        <f t="shared" ref="Q26:Q31" si="15">RANK(P26,P$26:P$31,0)</f>
        <v>1</v>
      </c>
      <c r="R26" s="64"/>
      <c r="S26" s="64"/>
      <c r="T26" s="98">
        <f t="shared" ref="T26:T31" si="16">I26+L26+O26</f>
        <v>680.5</v>
      </c>
      <c r="U26" s="88">
        <f t="shared" ref="U26:U31" si="17">(J26+M26+P26)/3</f>
        <v>66.715686274509807</v>
      </c>
      <c r="V26" s="64">
        <v>1</v>
      </c>
    </row>
    <row r="27" spans="1:22" s="58" customFormat="1" ht="47.25" customHeight="1" x14ac:dyDescent="0.25">
      <c r="A27" s="64">
        <f t="shared" si="9"/>
        <v>2</v>
      </c>
      <c r="B27" s="46" t="s">
        <v>367</v>
      </c>
      <c r="C27" s="49" t="s">
        <v>11</v>
      </c>
      <c r="D27" s="48">
        <v>3</v>
      </c>
      <c r="E27" s="46" t="s">
        <v>368</v>
      </c>
      <c r="F27" s="49" t="s">
        <v>94</v>
      </c>
      <c r="G27" s="48" t="s">
        <v>105</v>
      </c>
      <c r="H27" s="48" t="s">
        <v>186</v>
      </c>
      <c r="I27" s="98">
        <v>222.5</v>
      </c>
      <c r="J27" s="88">
        <f t="shared" si="10"/>
        <v>65.441176470588232</v>
      </c>
      <c r="K27" s="64">
        <f t="shared" si="11"/>
        <v>2</v>
      </c>
      <c r="L27" s="98">
        <v>218</v>
      </c>
      <c r="M27" s="88">
        <f t="shared" si="12"/>
        <v>64.117647058823536</v>
      </c>
      <c r="N27" s="64">
        <f t="shared" si="13"/>
        <v>4</v>
      </c>
      <c r="O27" s="98">
        <v>219</v>
      </c>
      <c r="P27" s="88">
        <f t="shared" si="14"/>
        <v>64.411764705882348</v>
      </c>
      <c r="Q27" s="64">
        <f t="shared" si="15"/>
        <v>2</v>
      </c>
      <c r="R27" s="64"/>
      <c r="S27" s="64"/>
      <c r="T27" s="98">
        <f t="shared" si="16"/>
        <v>659.5</v>
      </c>
      <c r="U27" s="88">
        <f t="shared" si="17"/>
        <v>64.656862745098039</v>
      </c>
      <c r="V27" s="64">
        <v>2</v>
      </c>
    </row>
    <row r="28" spans="1:22" s="58" customFormat="1" ht="47.25" customHeight="1" x14ac:dyDescent="0.25">
      <c r="A28" s="64">
        <f t="shared" si="9"/>
        <v>3</v>
      </c>
      <c r="B28" s="46" t="s">
        <v>370</v>
      </c>
      <c r="C28" s="65" t="s">
        <v>268</v>
      </c>
      <c r="D28" s="61">
        <v>3</v>
      </c>
      <c r="E28" s="50" t="s">
        <v>363</v>
      </c>
      <c r="F28" s="49" t="s">
        <v>153</v>
      </c>
      <c r="G28" s="48" t="s">
        <v>105</v>
      </c>
      <c r="H28" s="48" t="s">
        <v>186</v>
      </c>
      <c r="I28" s="98">
        <v>221</v>
      </c>
      <c r="J28" s="88">
        <f t="shared" si="10"/>
        <v>65</v>
      </c>
      <c r="K28" s="64">
        <f t="shared" si="11"/>
        <v>3</v>
      </c>
      <c r="L28" s="98">
        <v>219</v>
      </c>
      <c r="M28" s="88">
        <f t="shared" si="12"/>
        <v>64.411764705882348</v>
      </c>
      <c r="N28" s="64">
        <f t="shared" si="13"/>
        <v>3</v>
      </c>
      <c r="O28" s="98">
        <v>216</v>
      </c>
      <c r="P28" s="88">
        <f t="shared" si="14"/>
        <v>63.529411764705884</v>
      </c>
      <c r="Q28" s="64">
        <f t="shared" si="15"/>
        <v>4</v>
      </c>
      <c r="R28" s="64"/>
      <c r="S28" s="64"/>
      <c r="T28" s="98">
        <f t="shared" si="16"/>
        <v>656</v>
      </c>
      <c r="U28" s="88">
        <f t="shared" si="17"/>
        <v>64.313725490196077</v>
      </c>
      <c r="V28" s="64">
        <v>2</v>
      </c>
    </row>
    <row r="29" spans="1:22" s="58" customFormat="1" ht="47.25" customHeight="1" x14ac:dyDescent="0.25">
      <c r="A29" s="64">
        <f t="shared" si="9"/>
        <v>4</v>
      </c>
      <c r="B29" s="135" t="s">
        <v>364</v>
      </c>
      <c r="C29" s="129" t="s">
        <v>111</v>
      </c>
      <c r="D29" s="130">
        <v>2</v>
      </c>
      <c r="E29" s="50" t="s">
        <v>365</v>
      </c>
      <c r="F29" s="49" t="s">
        <v>118</v>
      </c>
      <c r="G29" s="48" t="s">
        <v>108</v>
      </c>
      <c r="H29" s="48" t="s">
        <v>186</v>
      </c>
      <c r="I29" s="98">
        <v>216</v>
      </c>
      <c r="J29" s="88">
        <f t="shared" si="10"/>
        <v>63.529411764705884</v>
      </c>
      <c r="K29" s="64">
        <f t="shared" si="11"/>
        <v>4</v>
      </c>
      <c r="L29" s="98">
        <v>221.5</v>
      </c>
      <c r="M29" s="88">
        <f t="shared" si="12"/>
        <v>65.14705882352942</v>
      </c>
      <c r="N29" s="64">
        <f t="shared" si="13"/>
        <v>2</v>
      </c>
      <c r="O29" s="98">
        <v>216.5</v>
      </c>
      <c r="P29" s="88">
        <f t="shared" si="14"/>
        <v>63.676470588235297</v>
      </c>
      <c r="Q29" s="64">
        <f t="shared" si="15"/>
        <v>3</v>
      </c>
      <c r="R29" s="64"/>
      <c r="S29" s="64"/>
      <c r="T29" s="98">
        <f t="shared" si="16"/>
        <v>654</v>
      </c>
      <c r="U29" s="88">
        <f t="shared" si="17"/>
        <v>64.117647058823536</v>
      </c>
      <c r="V29" s="64">
        <v>2</v>
      </c>
    </row>
    <row r="30" spans="1:22" s="58" customFormat="1" ht="47.25" customHeight="1" x14ac:dyDescent="0.25">
      <c r="A30" s="64">
        <f t="shared" si="9"/>
        <v>5</v>
      </c>
      <c r="B30" s="128" t="s">
        <v>362</v>
      </c>
      <c r="C30" s="129" t="s">
        <v>11</v>
      </c>
      <c r="D30" s="130" t="s">
        <v>6</v>
      </c>
      <c r="E30" s="50" t="s">
        <v>363</v>
      </c>
      <c r="F30" s="49" t="s">
        <v>153</v>
      </c>
      <c r="G30" s="48" t="s">
        <v>105</v>
      </c>
      <c r="H30" s="48" t="s">
        <v>186</v>
      </c>
      <c r="I30" s="98">
        <v>213.5</v>
      </c>
      <c r="J30" s="88">
        <f t="shared" si="10"/>
        <v>62.794117647058826</v>
      </c>
      <c r="K30" s="64">
        <f t="shared" si="11"/>
        <v>5</v>
      </c>
      <c r="L30" s="98">
        <v>216.5</v>
      </c>
      <c r="M30" s="88">
        <f t="shared" si="12"/>
        <v>63.676470588235297</v>
      </c>
      <c r="N30" s="64">
        <f t="shared" si="13"/>
        <v>5</v>
      </c>
      <c r="O30" s="98">
        <v>208.5</v>
      </c>
      <c r="P30" s="88">
        <f t="shared" si="14"/>
        <v>61.32352941176471</v>
      </c>
      <c r="Q30" s="64">
        <f t="shared" si="15"/>
        <v>5</v>
      </c>
      <c r="R30" s="64"/>
      <c r="S30" s="64"/>
      <c r="T30" s="98">
        <f t="shared" si="16"/>
        <v>638.5</v>
      </c>
      <c r="U30" s="88">
        <f t="shared" si="17"/>
        <v>62.598039215686278</v>
      </c>
      <c r="V30" s="64"/>
    </row>
    <row r="31" spans="1:22" s="58" customFormat="1" ht="47.25" customHeight="1" x14ac:dyDescent="0.25">
      <c r="A31" s="64">
        <f t="shared" si="9"/>
        <v>6</v>
      </c>
      <c r="B31" s="128" t="s">
        <v>366</v>
      </c>
      <c r="C31" s="129" t="s">
        <v>154</v>
      </c>
      <c r="D31" s="48">
        <v>3</v>
      </c>
      <c r="E31" s="50" t="s">
        <v>296</v>
      </c>
      <c r="F31" s="49" t="s">
        <v>151</v>
      </c>
      <c r="G31" s="48" t="s">
        <v>105</v>
      </c>
      <c r="H31" s="48" t="s">
        <v>186</v>
      </c>
      <c r="I31" s="98">
        <v>212.5</v>
      </c>
      <c r="J31" s="88">
        <f t="shared" si="10"/>
        <v>62.5</v>
      </c>
      <c r="K31" s="64">
        <f t="shared" si="11"/>
        <v>6</v>
      </c>
      <c r="L31" s="98">
        <v>212.5</v>
      </c>
      <c r="M31" s="88">
        <f t="shared" si="12"/>
        <v>62.5</v>
      </c>
      <c r="N31" s="64">
        <f t="shared" si="13"/>
        <v>6</v>
      </c>
      <c r="O31" s="98">
        <v>208</v>
      </c>
      <c r="P31" s="88">
        <f t="shared" si="14"/>
        <v>61.176470588235297</v>
      </c>
      <c r="Q31" s="64">
        <f t="shared" si="15"/>
        <v>6</v>
      </c>
      <c r="R31" s="64"/>
      <c r="S31" s="64"/>
      <c r="T31" s="98">
        <f t="shared" si="16"/>
        <v>633</v>
      </c>
      <c r="U31" s="88">
        <f t="shared" si="17"/>
        <v>62.058823529411768</v>
      </c>
      <c r="V31" s="64"/>
    </row>
    <row r="32" spans="1:22" ht="26.25" customHeight="1" x14ac:dyDescent="0.25">
      <c r="M32" s="134"/>
    </row>
    <row r="33" spans="2:27" s="99" customFormat="1" ht="27" customHeight="1" x14ac:dyDescent="0.35">
      <c r="B33" s="99" t="s">
        <v>9</v>
      </c>
      <c r="L33" s="280" t="s">
        <v>342</v>
      </c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</row>
    <row r="34" spans="2:27" s="99" customFormat="1" ht="28.5" customHeight="1" x14ac:dyDescent="0.35">
      <c r="B34" s="99" t="s">
        <v>10</v>
      </c>
      <c r="L34" s="280" t="s">
        <v>178</v>
      </c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</row>
  </sheetData>
  <sortState ref="A26:XFD31">
    <sortCondition ref="A26:A31"/>
  </sortState>
  <mergeCells count="45">
    <mergeCell ref="I24:K24"/>
    <mergeCell ref="L24:N24"/>
    <mergeCell ref="V24:V25"/>
    <mergeCell ref="O24:Q24"/>
    <mergeCell ref="R24:R25"/>
    <mergeCell ref="S24:S25"/>
    <mergeCell ref="T24:T25"/>
    <mergeCell ref="U24:U25"/>
    <mergeCell ref="O9:Q9"/>
    <mergeCell ref="R9:R10"/>
    <mergeCell ref="S9:S10"/>
    <mergeCell ref="L34:AA34"/>
    <mergeCell ref="L33:AA33"/>
    <mergeCell ref="A21:V21"/>
    <mergeCell ref="A22:V22"/>
    <mergeCell ref="T23:V23"/>
    <mergeCell ref="A24:A25"/>
    <mergeCell ref="B24:B25"/>
    <mergeCell ref="C24:C25"/>
    <mergeCell ref="D24:D25"/>
    <mergeCell ref="E24:E25"/>
    <mergeCell ref="F24:F25"/>
    <mergeCell ref="G24:G25"/>
    <mergeCell ref="H24:H25"/>
    <mergeCell ref="T9:T10"/>
    <mergeCell ref="A6:V6"/>
    <mergeCell ref="A9:A10"/>
    <mergeCell ref="B9:B10"/>
    <mergeCell ref="C9:C10"/>
    <mergeCell ref="D9:D10"/>
    <mergeCell ref="E9:E10"/>
    <mergeCell ref="F9:F10"/>
    <mergeCell ref="G9:G10"/>
    <mergeCell ref="H9:H10"/>
    <mergeCell ref="A7:V7"/>
    <mergeCell ref="T8:V8"/>
    <mergeCell ref="U9:U10"/>
    <mergeCell ref="V9:V10"/>
    <mergeCell ref="I9:K9"/>
    <mergeCell ref="L9:N9"/>
    <mergeCell ref="A1:V1"/>
    <mergeCell ref="A2:V2"/>
    <mergeCell ref="A3:V3"/>
    <mergeCell ref="A4:V4"/>
    <mergeCell ref="A5:V5"/>
  </mergeCells>
  <pageMargins left="0" right="0" top="0" bottom="0" header="0.31496062992125984" footer="0.31496062992125984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opLeftCell="D15" zoomScale="80" zoomScaleNormal="80" workbookViewId="0">
      <selection activeCell="V25" sqref="V25"/>
    </sheetView>
  </sheetViews>
  <sheetFormatPr defaultRowHeight="15" x14ac:dyDescent="0.25"/>
  <cols>
    <col min="1" max="1" width="6.140625" style="2" customWidth="1"/>
    <col min="2" max="2" width="29" style="2" customWidth="1"/>
    <col min="3" max="3" width="4.5703125" style="2" hidden="1" customWidth="1"/>
    <col min="4" max="4" width="8.42578125" style="2" customWidth="1"/>
    <col min="5" max="5" width="55.140625" style="2" customWidth="1"/>
    <col min="6" max="6" width="4" style="2" hidden="1" customWidth="1"/>
    <col min="7" max="7" width="14.85546875" style="2" hidden="1" customWidth="1"/>
    <col min="8" max="8" width="34.85546875" style="2" customWidth="1"/>
    <col min="9" max="9" width="8.5703125" style="2" customWidth="1"/>
    <col min="10" max="10" width="11.28515625" style="2" customWidth="1"/>
    <col min="11" max="11" width="4.7109375" style="2" customWidth="1"/>
    <col min="12" max="12" width="8.7109375" style="2" customWidth="1"/>
    <col min="13" max="13" width="11.28515625" style="2" customWidth="1"/>
    <col min="14" max="14" width="5.5703125" style="2" customWidth="1"/>
    <col min="15" max="15" width="8.7109375" style="2" customWidth="1"/>
    <col min="16" max="16" width="11.28515625" style="2" customWidth="1"/>
    <col min="17" max="17" width="5.5703125" style="2" customWidth="1"/>
    <col min="18" max="19" width="3.42578125" style="2" customWidth="1"/>
    <col min="20" max="20" width="8.5703125" style="2" customWidth="1"/>
    <col min="21" max="21" width="9.7109375" style="2" customWidth="1"/>
    <col min="22" max="22" width="5.7109375" style="2" customWidth="1"/>
    <col min="23" max="16384" width="9.140625" style="2"/>
  </cols>
  <sheetData>
    <row r="1" spans="1:26" ht="29.25" x14ac:dyDescent="0.25">
      <c r="A1" s="272" t="s">
        <v>235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45"/>
      <c r="W1" s="45"/>
      <c r="X1" s="45"/>
      <c r="Y1" s="45"/>
      <c r="Z1" s="45"/>
    </row>
    <row r="2" spans="1:26" ht="19.5" x14ac:dyDescent="0.25">
      <c r="A2" s="273" t="s">
        <v>204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45"/>
      <c r="W2" s="45"/>
      <c r="X2" s="45"/>
      <c r="Y2" s="45"/>
      <c r="Z2" s="45"/>
    </row>
    <row r="3" spans="1:26" ht="19.5" x14ac:dyDescent="0.25">
      <c r="A3" s="274" t="s">
        <v>177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45"/>
      <c r="W3" s="45"/>
      <c r="X3" s="45"/>
      <c r="Y3" s="45"/>
      <c r="Z3" s="45"/>
    </row>
    <row r="4" spans="1:26" s="19" customFormat="1" ht="15" customHeight="1" x14ac:dyDescent="0.3">
      <c r="A4" s="275" t="s">
        <v>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</row>
    <row r="5" spans="1:26" s="19" customFormat="1" ht="20.25" x14ac:dyDescent="0.3">
      <c r="A5" s="276" t="s">
        <v>29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26" s="19" customFormat="1" ht="20.25" x14ac:dyDescent="0.3">
      <c r="A6" s="277" t="s">
        <v>185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</row>
    <row r="7" spans="1:26" s="24" customFormat="1" ht="19.5" customHeight="1" x14ac:dyDescent="0.25">
      <c r="A7" s="242" t="s">
        <v>394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</row>
    <row r="8" spans="1:26" s="58" customFormat="1" ht="24.75" customHeight="1" x14ac:dyDescent="0.35">
      <c r="A8" s="100" t="s">
        <v>88</v>
      </c>
      <c r="B8" s="100"/>
      <c r="C8" s="101"/>
      <c r="D8" s="102"/>
      <c r="E8" s="102"/>
      <c r="F8" s="102"/>
      <c r="G8" s="102"/>
      <c r="H8" s="103"/>
      <c r="T8" s="279" t="s">
        <v>236</v>
      </c>
      <c r="U8" s="279"/>
    </row>
    <row r="9" spans="1:26" s="58" customFormat="1" ht="30" customHeight="1" x14ac:dyDescent="0.25">
      <c r="A9" s="244" t="s">
        <v>21</v>
      </c>
      <c r="B9" s="236" t="s">
        <v>181</v>
      </c>
      <c r="C9" s="236" t="s">
        <v>30</v>
      </c>
      <c r="D9" s="244" t="s">
        <v>3</v>
      </c>
      <c r="E9" s="236" t="s">
        <v>182</v>
      </c>
      <c r="F9" s="236" t="s">
        <v>30</v>
      </c>
      <c r="G9" s="236" t="s">
        <v>5</v>
      </c>
      <c r="H9" s="236" t="s">
        <v>86</v>
      </c>
      <c r="I9" s="238" t="s">
        <v>339</v>
      </c>
      <c r="J9" s="238"/>
      <c r="K9" s="238"/>
      <c r="L9" s="238" t="s">
        <v>28</v>
      </c>
      <c r="M9" s="238"/>
      <c r="N9" s="238"/>
      <c r="O9" s="238" t="s">
        <v>340</v>
      </c>
      <c r="P9" s="238"/>
      <c r="Q9" s="238"/>
      <c r="R9" s="239" t="s">
        <v>31</v>
      </c>
      <c r="S9" s="239" t="s">
        <v>26</v>
      </c>
      <c r="T9" s="244" t="s">
        <v>25</v>
      </c>
      <c r="U9" s="246" t="s">
        <v>24</v>
      </c>
      <c r="V9" s="270" t="s">
        <v>32</v>
      </c>
    </row>
    <row r="10" spans="1:26" s="58" customFormat="1" ht="56.25" customHeight="1" x14ac:dyDescent="0.25">
      <c r="A10" s="245"/>
      <c r="B10" s="237"/>
      <c r="C10" s="237"/>
      <c r="D10" s="245"/>
      <c r="E10" s="237"/>
      <c r="F10" s="237"/>
      <c r="G10" s="237"/>
      <c r="H10" s="237"/>
      <c r="I10" s="72" t="s">
        <v>23</v>
      </c>
      <c r="J10" s="73" t="s">
        <v>22</v>
      </c>
      <c r="K10" s="74" t="s">
        <v>21</v>
      </c>
      <c r="L10" s="72" t="s">
        <v>23</v>
      </c>
      <c r="M10" s="73" t="s">
        <v>22</v>
      </c>
      <c r="N10" s="74" t="s">
        <v>21</v>
      </c>
      <c r="O10" s="72" t="s">
        <v>23</v>
      </c>
      <c r="P10" s="73" t="s">
        <v>22</v>
      </c>
      <c r="Q10" s="74" t="s">
        <v>21</v>
      </c>
      <c r="R10" s="240"/>
      <c r="S10" s="240"/>
      <c r="T10" s="245"/>
      <c r="U10" s="247"/>
      <c r="V10" s="271"/>
    </row>
    <row r="11" spans="1:26" s="58" customFormat="1" ht="51.75" customHeight="1" x14ac:dyDescent="0.25">
      <c r="A11" s="64">
        <f>RANK(U11,U$11:U$15,0)</f>
        <v>1</v>
      </c>
      <c r="B11" s="76" t="s">
        <v>194</v>
      </c>
      <c r="C11" s="90" t="s">
        <v>42</v>
      </c>
      <c r="D11" s="80" t="s">
        <v>15</v>
      </c>
      <c r="E11" s="79" t="s">
        <v>203</v>
      </c>
      <c r="F11" s="77" t="s">
        <v>44</v>
      </c>
      <c r="G11" s="80" t="s">
        <v>45</v>
      </c>
      <c r="H11" s="80" t="s">
        <v>255</v>
      </c>
      <c r="I11" s="98">
        <v>221</v>
      </c>
      <c r="J11" s="88">
        <f>I11/3.4</f>
        <v>65</v>
      </c>
      <c r="K11" s="64">
        <f>RANK(J11,J$11:J$15,0)</f>
        <v>1</v>
      </c>
      <c r="L11" s="98">
        <v>223.5</v>
      </c>
      <c r="M11" s="88">
        <f>L11/3.4</f>
        <v>65.735294117647058</v>
      </c>
      <c r="N11" s="64">
        <f>RANK(M11,M$11:M$15,0)</f>
        <v>1</v>
      </c>
      <c r="O11" s="98">
        <v>221.5</v>
      </c>
      <c r="P11" s="88">
        <f>O11/3.4</f>
        <v>65.14705882352942</v>
      </c>
      <c r="Q11" s="64">
        <f>RANK(P11,P$11:P$15,0)</f>
        <v>1</v>
      </c>
      <c r="R11" s="64"/>
      <c r="S11" s="64"/>
      <c r="T11" s="98">
        <f>I11+L11+O11</f>
        <v>666</v>
      </c>
      <c r="U11" s="88">
        <f>(J11+M11+P11)/3</f>
        <v>65.294117647058826</v>
      </c>
      <c r="V11" s="64">
        <v>1</v>
      </c>
    </row>
    <row r="12" spans="1:26" s="58" customFormat="1" ht="51.75" customHeight="1" x14ac:dyDescent="0.25">
      <c r="A12" s="64">
        <f>RANK(U12,U$11:U$15,0)</f>
        <v>2</v>
      </c>
      <c r="B12" s="79" t="s">
        <v>198</v>
      </c>
      <c r="C12" s="77" t="s">
        <v>157</v>
      </c>
      <c r="D12" s="80" t="s">
        <v>15</v>
      </c>
      <c r="E12" s="83" t="s">
        <v>199</v>
      </c>
      <c r="F12" s="77" t="s">
        <v>159</v>
      </c>
      <c r="G12" s="80" t="s">
        <v>160</v>
      </c>
      <c r="H12" s="80" t="s">
        <v>186</v>
      </c>
      <c r="I12" s="98">
        <v>219.5</v>
      </c>
      <c r="J12" s="88">
        <f>I12/3.4</f>
        <v>64.558823529411768</v>
      </c>
      <c r="K12" s="64">
        <f>RANK(J12,J$11:J$15,0)</f>
        <v>2</v>
      </c>
      <c r="L12" s="98">
        <v>216</v>
      </c>
      <c r="M12" s="88">
        <f>L12/3.4</f>
        <v>63.529411764705884</v>
      </c>
      <c r="N12" s="64">
        <f>RANK(M12,M$11:M$15,0)</f>
        <v>2</v>
      </c>
      <c r="O12" s="98">
        <v>213</v>
      </c>
      <c r="P12" s="88">
        <f>O12/3.4</f>
        <v>62.647058823529413</v>
      </c>
      <c r="Q12" s="64">
        <f>RANK(P12,P$11:P$15,0)</f>
        <v>4</v>
      </c>
      <c r="R12" s="64"/>
      <c r="S12" s="64"/>
      <c r="T12" s="98">
        <f>I12+L12+O12</f>
        <v>648.5</v>
      </c>
      <c r="U12" s="88">
        <f>(J12+M12+P12)/3</f>
        <v>63.578431372549026</v>
      </c>
      <c r="V12" s="64"/>
    </row>
    <row r="13" spans="1:26" s="58" customFormat="1" ht="51.75" customHeight="1" x14ac:dyDescent="0.25">
      <c r="A13" s="64">
        <f>RANK(U13,U$11:U$15,0)</f>
        <v>3</v>
      </c>
      <c r="B13" s="79" t="s">
        <v>200</v>
      </c>
      <c r="C13" s="77" t="s">
        <v>92</v>
      </c>
      <c r="D13" s="80">
        <v>1</v>
      </c>
      <c r="E13" s="79" t="s">
        <v>201</v>
      </c>
      <c r="F13" s="77" t="s">
        <v>94</v>
      </c>
      <c r="G13" s="80" t="s">
        <v>105</v>
      </c>
      <c r="H13" s="80" t="s">
        <v>186</v>
      </c>
      <c r="I13" s="98">
        <v>216.5</v>
      </c>
      <c r="J13" s="88">
        <f>I13/3.4</f>
        <v>63.676470588235297</v>
      </c>
      <c r="K13" s="64">
        <f>RANK(J13,J$11:J$15,0)</f>
        <v>3</v>
      </c>
      <c r="L13" s="98">
        <v>214</v>
      </c>
      <c r="M13" s="88">
        <f>L13/3.4</f>
        <v>62.941176470588239</v>
      </c>
      <c r="N13" s="64">
        <f>RANK(M13,M$11:M$15,0)</f>
        <v>3</v>
      </c>
      <c r="O13" s="98">
        <v>217</v>
      </c>
      <c r="P13" s="88">
        <f>O13/3.4</f>
        <v>63.82352941176471</v>
      </c>
      <c r="Q13" s="64">
        <f>RANK(P13,P$11:P$15,0)</f>
        <v>2</v>
      </c>
      <c r="R13" s="64"/>
      <c r="S13" s="64"/>
      <c r="T13" s="98">
        <f>I13+L13+O13</f>
        <v>647.5</v>
      </c>
      <c r="U13" s="88">
        <f>(J13+M13+P13)/3</f>
        <v>63.480392156862742</v>
      </c>
      <c r="V13" s="64"/>
    </row>
    <row r="14" spans="1:26" s="58" customFormat="1" ht="51.75" customHeight="1" x14ac:dyDescent="0.25">
      <c r="A14" s="64">
        <f>RANK(U14,U$11:U$15,0)</f>
        <v>4</v>
      </c>
      <c r="B14" s="76" t="s">
        <v>194</v>
      </c>
      <c r="C14" s="90" t="s">
        <v>42</v>
      </c>
      <c r="D14" s="80" t="s">
        <v>15</v>
      </c>
      <c r="E14" s="79" t="s">
        <v>195</v>
      </c>
      <c r="F14" s="77" t="s">
        <v>81</v>
      </c>
      <c r="G14" s="80" t="s">
        <v>45</v>
      </c>
      <c r="H14" s="80" t="s">
        <v>255</v>
      </c>
      <c r="I14" s="98">
        <v>215</v>
      </c>
      <c r="J14" s="88">
        <f>I14/3.4</f>
        <v>63.235294117647058</v>
      </c>
      <c r="K14" s="64">
        <f>RANK(J14,J$11:J$15,0)</f>
        <v>4</v>
      </c>
      <c r="L14" s="98">
        <v>201</v>
      </c>
      <c r="M14" s="88">
        <f>L14/3.4</f>
        <v>59.117647058823529</v>
      </c>
      <c r="N14" s="64">
        <f>RANK(M14,M$11:M$15,0)</f>
        <v>5</v>
      </c>
      <c r="O14" s="98">
        <v>216.5</v>
      </c>
      <c r="P14" s="88">
        <f>O14/3.4</f>
        <v>63.676470588235297</v>
      </c>
      <c r="Q14" s="64">
        <f>RANK(P14,P$11:P$15,0)</f>
        <v>3</v>
      </c>
      <c r="R14" s="64"/>
      <c r="S14" s="64"/>
      <c r="T14" s="98">
        <f>I14+L14+O14</f>
        <v>632.5</v>
      </c>
      <c r="U14" s="88">
        <f>(J14+M14+P14)/3</f>
        <v>62.009803921568626</v>
      </c>
      <c r="V14" s="64"/>
    </row>
    <row r="15" spans="1:26" s="58" customFormat="1" ht="51.75" customHeight="1" x14ac:dyDescent="0.25">
      <c r="A15" s="64">
        <f>RANK(U15,U$11:U$15,0)</f>
        <v>5</v>
      </c>
      <c r="B15" s="76" t="s">
        <v>196</v>
      </c>
      <c r="C15" s="90" t="s">
        <v>51</v>
      </c>
      <c r="D15" s="80" t="s">
        <v>15</v>
      </c>
      <c r="E15" s="83" t="s">
        <v>197</v>
      </c>
      <c r="F15" s="77" t="s">
        <v>59</v>
      </c>
      <c r="G15" s="80" t="s">
        <v>45</v>
      </c>
      <c r="H15" s="80" t="s">
        <v>255</v>
      </c>
      <c r="I15" s="98">
        <v>209</v>
      </c>
      <c r="J15" s="88">
        <f>I15/3.4</f>
        <v>61.470588235294116</v>
      </c>
      <c r="K15" s="64">
        <f>RANK(J15,J$11:J$15,0)</f>
        <v>5</v>
      </c>
      <c r="L15" s="98">
        <v>209.5</v>
      </c>
      <c r="M15" s="88">
        <f>L15/3.4</f>
        <v>61.617647058823529</v>
      </c>
      <c r="N15" s="64">
        <f>RANK(M15,M$11:M$15,0)</f>
        <v>4</v>
      </c>
      <c r="O15" s="98">
        <v>201</v>
      </c>
      <c r="P15" s="88">
        <f>O15/3.4</f>
        <v>59.117647058823529</v>
      </c>
      <c r="Q15" s="64">
        <f>RANK(P15,P$11:P$15,0)</f>
        <v>5</v>
      </c>
      <c r="R15" s="64"/>
      <c r="S15" s="64"/>
      <c r="T15" s="98">
        <f>I15+L15+O15</f>
        <v>619.5</v>
      </c>
      <c r="U15" s="88">
        <f>(J15+M15+P15)/3</f>
        <v>60.735294117647065</v>
      </c>
      <c r="V15" s="64"/>
    </row>
    <row r="17" spans="1:27" s="19" customFormat="1" ht="20.25" x14ac:dyDescent="0.3">
      <c r="A17" s="277" t="s">
        <v>269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</row>
    <row r="18" spans="1:27" s="24" customFormat="1" ht="19.5" customHeight="1" x14ac:dyDescent="0.25">
      <c r="A18" s="242" t="s">
        <v>393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</row>
    <row r="19" spans="1:27" s="58" customFormat="1" ht="24.75" customHeight="1" x14ac:dyDescent="0.35">
      <c r="A19" s="100" t="s">
        <v>88</v>
      </c>
      <c r="B19" s="100"/>
      <c r="C19" s="101"/>
      <c r="D19" s="102"/>
      <c r="E19" s="102"/>
      <c r="F19" s="102"/>
      <c r="G19" s="102"/>
      <c r="H19" s="103"/>
      <c r="T19" s="279" t="s">
        <v>282</v>
      </c>
      <c r="U19" s="279"/>
    </row>
    <row r="20" spans="1:27" s="58" customFormat="1" ht="30" customHeight="1" x14ac:dyDescent="0.25">
      <c r="A20" s="244" t="s">
        <v>21</v>
      </c>
      <c r="B20" s="236" t="s">
        <v>181</v>
      </c>
      <c r="C20" s="236" t="s">
        <v>30</v>
      </c>
      <c r="D20" s="244" t="s">
        <v>3</v>
      </c>
      <c r="E20" s="236" t="s">
        <v>182</v>
      </c>
      <c r="F20" s="236" t="s">
        <v>30</v>
      </c>
      <c r="G20" s="236" t="s">
        <v>5</v>
      </c>
      <c r="H20" s="236" t="s">
        <v>86</v>
      </c>
      <c r="I20" s="238" t="s">
        <v>38</v>
      </c>
      <c r="J20" s="238"/>
      <c r="K20" s="238"/>
      <c r="L20" s="238" t="s">
        <v>28</v>
      </c>
      <c r="M20" s="238"/>
      <c r="N20" s="238"/>
      <c r="O20" s="238" t="s">
        <v>27</v>
      </c>
      <c r="P20" s="238"/>
      <c r="Q20" s="238"/>
      <c r="R20" s="239" t="s">
        <v>31</v>
      </c>
      <c r="S20" s="239" t="s">
        <v>26</v>
      </c>
      <c r="T20" s="244" t="s">
        <v>25</v>
      </c>
      <c r="U20" s="246" t="s">
        <v>24</v>
      </c>
      <c r="V20" s="270" t="s">
        <v>32</v>
      </c>
    </row>
    <row r="21" spans="1:27" s="58" customFormat="1" ht="56.25" customHeight="1" x14ac:dyDescent="0.25">
      <c r="A21" s="245"/>
      <c r="B21" s="237"/>
      <c r="C21" s="237"/>
      <c r="D21" s="245"/>
      <c r="E21" s="237"/>
      <c r="F21" s="237"/>
      <c r="G21" s="237"/>
      <c r="H21" s="237"/>
      <c r="I21" s="72" t="s">
        <v>23</v>
      </c>
      <c r="J21" s="73" t="s">
        <v>22</v>
      </c>
      <c r="K21" s="74" t="s">
        <v>21</v>
      </c>
      <c r="L21" s="72" t="s">
        <v>23</v>
      </c>
      <c r="M21" s="73" t="s">
        <v>22</v>
      </c>
      <c r="N21" s="74" t="s">
        <v>21</v>
      </c>
      <c r="O21" s="72" t="s">
        <v>23</v>
      </c>
      <c r="P21" s="73" t="s">
        <v>22</v>
      </c>
      <c r="Q21" s="74" t="s">
        <v>21</v>
      </c>
      <c r="R21" s="240"/>
      <c r="S21" s="240"/>
      <c r="T21" s="245"/>
      <c r="U21" s="247"/>
      <c r="V21" s="271"/>
    </row>
    <row r="22" spans="1:27" s="58" customFormat="1" ht="51.75" customHeight="1" x14ac:dyDescent="0.25">
      <c r="A22" s="64">
        <f>RANK(U22,U$22:U$25,0)</f>
        <v>1</v>
      </c>
      <c r="B22" s="60" t="s">
        <v>354</v>
      </c>
      <c r="C22" s="47" t="s">
        <v>42</v>
      </c>
      <c r="D22" s="48" t="s">
        <v>15</v>
      </c>
      <c r="E22" s="46" t="s">
        <v>361</v>
      </c>
      <c r="F22" s="49" t="s">
        <v>44</v>
      </c>
      <c r="G22" s="48" t="s">
        <v>45</v>
      </c>
      <c r="H22" s="48" t="s">
        <v>255</v>
      </c>
      <c r="I22" s="98">
        <v>223.5</v>
      </c>
      <c r="J22" s="88">
        <f>I22/3.4</f>
        <v>65.735294117647058</v>
      </c>
      <c r="K22" s="64">
        <f>RANK(J22,J$22:J$25,0)</f>
        <v>2</v>
      </c>
      <c r="L22" s="98">
        <v>227.5</v>
      </c>
      <c r="M22" s="88">
        <f>L22/3.4</f>
        <v>66.911764705882348</v>
      </c>
      <c r="N22" s="64">
        <f>RANK(M22,M$22:M$25,0)</f>
        <v>1</v>
      </c>
      <c r="O22" s="98">
        <v>228</v>
      </c>
      <c r="P22" s="88">
        <f>O22/3.4</f>
        <v>67.058823529411768</v>
      </c>
      <c r="Q22" s="64">
        <f>RANK(P22,P$22:P$25,0)</f>
        <v>1</v>
      </c>
      <c r="R22" s="64"/>
      <c r="S22" s="64"/>
      <c r="T22" s="98">
        <f>I22+L22+O22</f>
        <v>679</v>
      </c>
      <c r="U22" s="88">
        <f>(J22+M22+P22)/3</f>
        <v>66.568627450980387</v>
      </c>
      <c r="V22" s="64">
        <v>1</v>
      </c>
    </row>
    <row r="23" spans="1:27" s="58" customFormat="1" ht="51.75" customHeight="1" x14ac:dyDescent="0.25">
      <c r="A23" s="64">
        <f>RANK(U23,U$22:U$25,0)</f>
        <v>2</v>
      </c>
      <c r="B23" s="46" t="s">
        <v>355</v>
      </c>
      <c r="C23" s="49" t="s">
        <v>92</v>
      </c>
      <c r="D23" s="48">
        <v>1</v>
      </c>
      <c r="E23" s="46" t="s">
        <v>356</v>
      </c>
      <c r="F23" s="49" t="s">
        <v>94</v>
      </c>
      <c r="G23" s="48" t="s">
        <v>105</v>
      </c>
      <c r="H23" s="48" t="s">
        <v>186</v>
      </c>
      <c r="I23" s="98">
        <v>220</v>
      </c>
      <c r="J23" s="88">
        <f>I23/3.4</f>
        <v>64.705882352941174</v>
      </c>
      <c r="K23" s="64">
        <f>RANK(J23,J$22:J$25,0)</f>
        <v>3</v>
      </c>
      <c r="L23" s="98">
        <v>223.5</v>
      </c>
      <c r="M23" s="88">
        <f>L23/3.4</f>
        <v>65.735294117647058</v>
      </c>
      <c r="N23" s="64">
        <f>RANK(M23,M$22:M$25,0)</f>
        <v>2</v>
      </c>
      <c r="O23" s="98">
        <v>223</v>
      </c>
      <c r="P23" s="88">
        <f>O23/3.4</f>
        <v>65.588235294117652</v>
      </c>
      <c r="Q23" s="64">
        <f>RANK(P23,P$22:P$25,0)</f>
        <v>2</v>
      </c>
      <c r="R23" s="64"/>
      <c r="S23" s="64"/>
      <c r="T23" s="98">
        <f>I23+L23+O23</f>
        <v>666.5</v>
      </c>
      <c r="U23" s="88">
        <f>(J23+M23+P23)/3</f>
        <v>65.343137254901961</v>
      </c>
      <c r="V23" s="64">
        <v>1</v>
      </c>
    </row>
    <row r="24" spans="1:27" s="58" customFormat="1" ht="51.75" customHeight="1" x14ac:dyDescent="0.25">
      <c r="A24" s="64">
        <f>RANK(U24,U$22:U$25,0)</f>
        <v>3</v>
      </c>
      <c r="B24" s="46" t="s">
        <v>359</v>
      </c>
      <c r="C24" s="49" t="s">
        <v>157</v>
      </c>
      <c r="D24" s="48" t="s">
        <v>15</v>
      </c>
      <c r="E24" s="50" t="s">
        <v>360</v>
      </c>
      <c r="F24" s="49" t="s">
        <v>159</v>
      </c>
      <c r="G24" s="48" t="s">
        <v>160</v>
      </c>
      <c r="H24" s="48" t="s">
        <v>186</v>
      </c>
      <c r="I24" s="98">
        <v>224.5</v>
      </c>
      <c r="J24" s="88">
        <f>I24/3.4</f>
        <v>66.029411764705884</v>
      </c>
      <c r="K24" s="64">
        <f>RANK(J24,J$22:J$25,0)</f>
        <v>1</v>
      </c>
      <c r="L24" s="98">
        <v>223</v>
      </c>
      <c r="M24" s="88">
        <f>L24/3.4</f>
        <v>65.588235294117652</v>
      </c>
      <c r="N24" s="64">
        <f>RANK(M24,M$22:M$25,0)</f>
        <v>3</v>
      </c>
      <c r="O24" s="98">
        <v>218.5</v>
      </c>
      <c r="P24" s="88">
        <f>O24/3.4</f>
        <v>64.264705882352942</v>
      </c>
      <c r="Q24" s="64">
        <f>RANK(P24,P$22:P$25,0)</f>
        <v>3</v>
      </c>
      <c r="R24" s="64"/>
      <c r="S24" s="64"/>
      <c r="T24" s="98">
        <f>I24+L24+O24</f>
        <v>666</v>
      </c>
      <c r="U24" s="88">
        <f>(J24+M24+P24)/3</f>
        <v>65.294117647058826</v>
      </c>
      <c r="V24" s="64">
        <v>1</v>
      </c>
    </row>
    <row r="25" spans="1:27" s="58" customFormat="1" ht="51.75" customHeight="1" x14ac:dyDescent="0.25">
      <c r="A25" s="64">
        <f>RANK(U25,U$22:U$25,0)</f>
        <v>4</v>
      </c>
      <c r="B25" s="60" t="s">
        <v>357</v>
      </c>
      <c r="C25" s="47" t="s">
        <v>51</v>
      </c>
      <c r="D25" s="48" t="s">
        <v>15</v>
      </c>
      <c r="E25" s="50" t="s">
        <v>358</v>
      </c>
      <c r="F25" s="49" t="s">
        <v>59</v>
      </c>
      <c r="G25" s="48" t="s">
        <v>45</v>
      </c>
      <c r="H25" s="48" t="s">
        <v>255</v>
      </c>
      <c r="I25" s="98">
        <v>215.5</v>
      </c>
      <c r="J25" s="88">
        <f>I25/3.4</f>
        <v>63.382352941176471</v>
      </c>
      <c r="K25" s="64">
        <f>RANK(J25,J$22:J$25,0)</f>
        <v>4</v>
      </c>
      <c r="L25" s="98">
        <v>217.5</v>
      </c>
      <c r="M25" s="88">
        <f>L25/3.4</f>
        <v>63.970588235294116</v>
      </c>
      <c r="N25" s="64">
        <f>RANK(M25,M$22:M$25,0)</f>
        <v>4</v>
      </c>
      <c r="O25" s="98">
        <v>208</v>
      </c>
      <c r="P25" s="88">
        <f>O25/3.4</f>
        <v>61.176470588235297</v>
      </c>
      <c r="Q25" s="64">
        <f>RANK(P25,P$22:P$25,0)</f>
        <v>4</v>
      </c>
      <c r="R25" s="64"/>
      <c r="S25" s="64"/>
      <c r="T25" s="98">
        <f>I25+L25+O25</f>
        <v>641</v>
      </c>
      <c r="U25" s="88">
        <f>(J25+M25+P25)/3</f>
        <v>62.843137254901961</v>
      </c>
      <c r="V25" s="64"/>
    </row>
    <row r="26" spans="1:27" ht="26.25" customHeight="1" x14ac:dyDescent="0.25"/>
    <row r="27" spans="1:27" s="99" customFormat="1" ht="27" customHeight="1" x14ac:dyDescent="0.35">
      <c r="B27" s="99" t="s">
        <v>9</v>
      </c>
      <c r="L27" s="280" t="s">
        <v>68</v>
      </c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</row>
    <row r="28" spans="1:27" s="99" customFormat="1" ht="28.5" customHeight="1" x14ac:dyDescent="0.35">
      <c r="B28" s="99" t="s">
        <v>10</v>
      </c>
      <c r="L28" s="280" t="s">
        <v>178</v>
      </c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</row>
  </sheetData>
  <sortState ref="A22:XFD25">
    <sortCondition ref="A22"/>
  </sortState>
  <mergeCells count="45">
    <mergeCell ref="O20:Q20"/>
    <mergeCell ref="R20:R21"/>
    <mergeCell ref="S20:S21"/>
    <mergeCell ref="T20:T21"/>
    <mergeCell ref="U20:U21"/>
    <mergeCell ref="L28:AA28"/>
    <mergeCell ref="L27:AA27"/>
    <mergeCell ref="A17:U17"/>
    <mergeCell ref="A18:U18"/>
    <mergeCell ref="T19:U19"/>
    <mergeCell ref="A20:A21"/>
    <mergeCell ref="B20:B21"/>
    <mergeCell ref="C20:C21"/>
    <mergeCell ref="D20:D21"/>
    <mergeCell ref="E20:E21"/>
    <mergeCell ref="F20:F21"/>
    <mergeCell ref="G20:G21"/>
    <mergeCell ref="H20:H21"/>
    <mergeCell ref="I20:K20"/>
    <mergeCell ref="L20:N20"/>
    <mergeCell ref="V20:V21"/>
    <mergeCell ref="V9:V10"/>
    <mergeCell ref="I9:K9"/>
    <mergeCell ref="L9:N9"/>
    <mergeCell ref="O9:Q9"/>
    <mergeCell ref="R9:R10"/>
    <mergeCell ref="S9:S10"/>
    <mergeCell ref="T9:T10"/>
    <mergeCell ref="A7:U7"/>
    <mergeCell ref="T8:U8"/>
    <mergeCell ref="A9:A10"/>
    <mergeCell ref="B9:B10"/>
    <mergeCell ref="C9:C10"/>
    <mergeCell ref="D9:D10"/>
    <mergeCell ref="E9:E10"/>
    <mergeCell ref="F9:F10"/>
    <mergeCell ref="G9:G10"/>
    <mergeCell ref="H9:H10"/>
    <mergeCell ref="U9:U10"/>
    <mergeCell ref="A6:U6"/>
    <mergeCell ref="A1:U1"/>
    <mergeCell ref="A2:U2"/>
    <mergeCell ref="A3:U3"/>
    <mergeCell ref="A4:U4"/>
    <mergeCell ref="A5:U5"/>
  </mergeCells>
  <printOptions horizontalCentered="1"/>
  <pageMargins left="0" right="0" top="0" bottom="0" header="0" footer="0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topLeftCell="A15" zoomScale="80" zoomScaleNormal="80" workbookViewId="0">
      <selection activeCell="H24" sqref="H24"/>
    </sheetView>
  </sheetViews>
  <sheetFormatPr defaultRowHeight="15" x14ac:dyDescent="0.25"/>
  <cols>
    <col min="1" max="1" width="6.140625" style="2" customWidth="1"/>
    <col min="2" max="2" width="33.85546875" style="2" customWidth="1"/>
    <col min="3" max="3" width="4.5703125" style="2" hidden="1" customWidth="1"/>
    <col min="4" max="4" width="8.42578125" style="2" customWidth="1"/>
    <col min="5" max="5" width="63.42578125" style="2" customWidth="1"/>
    <col min="6" max="6" width="4" style="2" hidden="1" customWidth="1"/>
    <col min="7" max="7" width="14.85546875" style="2" hidden="1" customWidth="1"/>
    <col min="8" max="8" width="39" style="2" customWidth="1"/>
    <col min="9" max="9" width="8.5703125" style="2" customWidth="1"/>
    <col min="10" max="10" width="11.28515625" style="2" customWidth="1"/>
    <col min="11" max="11" width="4.7109375" style="2" customWidth="1"/>
    <col min="12" max="12" width="8.7109375" style="2" customWidth="1"/>
    <col min="13" max="13" width="11.28515625" style="2" customWidth="1"/>
    <col min="14" max="14" width="5.5703125" style="2" customWidth="1"/>
    <col min="15" max="15" width="8.7109375" style="2" customWidth="1"/>
    <col min="16" max="16" width="11.28515625" style="2" customWidth="1"/>
    <col min="17" max="17" width="5.5703125" style="2" customWidth="1"/>
    <col min="18" max="19" width="3.42578125" style="2" customWidth="1"/>
    <col min="20" max="20" width="8.5703125" style="2" customWidth="1"/>
    <col min="21" max="21" width="9.7109375" style="2" customWidth="1"/>
    <col min="22" max="22" width="5.7109375" style="2" customWidth="1"/>
    <col min="23" max="16384" width="9.140625" style="2"/>
  </cols>
  <sheetData>
    <row r="1" spans="1:26" ht="29.25" x14ac:dyDescent="0.25">
      <c r="A1" s="272" t="s">
        <v>254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45"/>
      <c r="W1" s="45"/>
      <c r="X1" s="45"/>
      <c r="Y1" s="45"/>
      <c r="Z1" s="45"/>
    </row>
    <row r="2" spans="1:26" ht="19.5" x14ac:dyDescent="0.25">
      <c r="A2" s="273" t="s">
        <v>204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45"/>
      <c r="W2" s="45"/>
      <c r="X2" s="45"/>
      <c r="Y2" s="45"/>
      <c r="Z2" s="45"/>
    </row>
    <row r="3" spans="1:26" ht="19.5" x14ac:dyDescent="0.25">
      <c r="A3" s="274" t="s">
        <v>177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45"/>
      <c r="W3" s="45"/>
      <c r="X3" s="45"/>
      <c r="Y3" s="45"/>
      <c r="Z3" s="45"/>
    </row>
    <row r="4" spans="1:26" s="19" customFormat="1" ht="15" customHeight="1" x14ac:dyDescent="0.3">
      <c r="A4" s="275" t="s">
        <v>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</row>
    <row r="5" spans="1:26" s="19" customFormat="1" ht="20.25" x14ac:dyDescent="0.3">
      <c r="A5" s="276" t="s">
        <v>29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26" s="19" customFormat="1" ht="20.25" x14ac:dyDescent="0.3">
      <c r="A6" s="277" t="s">
        <v>190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</row>
    <row r="7" spans="1:26" s="24" customFormat="1" ht="19.5" customHeight="1" x14ac:dyDescent="0.25">
      <c r="A7" s="242" t="s">
        <v>412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</row>
    <row r="8" spans="1:26" s="58" customFormat="1" ht="24.75" customHeight="1" x14ac:dyDescent="0.35">
      <c r="A8" s="100" t="s">
        <v>88</v>
      </c>
      <c r="B8" s="100"/>
      <c r="C8" s="101"/>
      <c r="D8" s="102"/>
      <c r="E8" s="102"/>
      <c r="F8" s="102"/>
      <c r="G8" s="102"/>
      <c r="H8" s="103"/>
      <c r="T8" s="279" t="s">
        <v>236</v>
      </c>
      <c r="U8" s="279"/>
    </row>
    <row r="9" spans="1:26" s="58" customFormat="1" ht="30" customHeight="1" x14ac:dyDescent="0.25">
      <c r="A9" s="244" t="s">
        <v>21</v>
      </c>
      <c r="B9" s="236" t="s">
        <v>181</v>
      </c>
      <c r="C9" s="236" t="s">
        <v>30</v>
      </c>
      <c r="D9" s="244" t="s">
        <v>3</v>
      </c>
      <c r="E9" s="236" t="s">
        <v>182</v>
      </c>
      <c r="F9" s="236" t="s">
        <v>30</v>
      </c>
      <c r="G9" s="236" t="s">
        <v>5</v>
      </c>
      <c r="H9" s="236" t="s">
        <v>86</v>
      </c>
      <c r="I9" s="238" t="s">
        <v>339</v>
      </c>
      <c r="J9" s="238"/>
      <c r="K9" s="238"/>
      <c r="L9" s="238" t="s">
        <v>28</v>
      </c>
      <c r="M9" s="238"/>
      <c r="N9" s="238"/>
      <c r="O9" s="238" t="s">
        <v>340</v>
      </c>
      <c r="P9" s="238"/>
      <c r="Q9" s="238"/>
      <c r="R9" s="239" t="s">
        <v>31</v>
      </c>
      <c r="S9" s="239" t="s">
        <v>26</v>
      </c>
      <c r="T9" s="244" t="s">
        <v>25</v>
      </c>
      <c r="U9" s="246" t="s">
        <v>24</v>
      </c>
      <c r="V9" s="270" t="s">
        <v>32</v>
      </c>
    </row>
    <row r="10" spans="1:26" s="58" customFormat="1" ht="56.25" customHeight="1" x14ac:dyDescent="0.25">
      <c r="A10" s="245"/>
      <c r="B10" s="237"/>
      <c r="C10" s="237"/>
      <c r="D10" s="245"/>
      <c r="E10" s="237"/>
      <c r="F10" s="237"/>
      <c r="G10" s="237"/>
      <c r="H10" s="237"/>
      <c r="I10" s="72" t="s">
        <v>23</v>
      </c>
      <c r="J10" s="73" t="s">
        <v>22</v>
      </c>
      <c r="K10" s="74" t="s">
        <v>21</v>
      </c>
      <c r="L10" s="72" t="s">
        <v>23</v>
      </c>
      <c r="M10" s="73" t="s">
        <v>22</v>
      </c>
      <c r="N10" s="74" t="s">
        <v>21</v>
      </c>
      <c r="O10" s="72" t="s">
        <v>23</v>
      </c>
      <c r="P10" s="73" t="s">
        <v>22</v>
      </c>
      <c r="Q10" s="74" t="s">
        <v>21</v>
      </c>
      <c r="R10" s="240"/>
      <c r="S10" s="240"/>
      <c r="T10" s="245"/>
      <c r="U10" s="247"/>
      <c r="V10" s="271"/>
    </row>
    <row r="11" spans="1:26" s="58" customFormat="1" ht="72.75" customHeight="1" x14ac:dyDescent="0.25">
      <c r="A11" s="64">
        <f t="shared" ref="A11:A16" si="0">RANK(U11,U$11:U$16,0)</f>
        <v>1</v>
      </c>
      <c r="B11" s="79" t="s">
        <v>202</v>
      </c>
      <c r="C11" s="89">
        <v>59498</v>
      </c>
      <c r="D11" s="78" t="s">
        <v>15</v>
      </c>
      <c r="E11" s="83" t="s">
        <v>193</v>
      </c>
      <c r="F11" s="84" t="s">
        <v>78</v>
      </c>
      <c r="G11" s="85" t="s">
        <v>76</v>
      </c>
      <c r="H11" s="80" t="s">
        <v>186</v>
      </c>
      <c r="I11" s="98">
        <v>227</v>
      </c>
      <c r="J11" s="88">
        <f t="shared" ref="J11:J16" si="1">I11/3.4</f>
        <v>66.764705882352942</v>
      </c>
      <c r="K11" s="64">
        <f t="shared" ref="K11:K16" si="2">RANK(J11,J$11:J$16,0)</f>
        <v>1</v>
      </c>
      <c r="L11" s="98">
        <v>217</v>
      </c>
      <c r="M11" s="88">
        <f t="shared" ref="M11:M16" si="3">L11/3.4</f>
        <v>63.82352941176471</v>
      </c>
      <c r="N11" s="64">
        <f t="shared" ref="N11:N16" si="4">RANK(M11,M$11:M$16,0)</f>
        <v>1</v>
      </c>
      <c r="O11" s="98">
        <v>214.5</v>
      </c>
      <c r="P11" s="88">
        <f t="shared" ref="P11:P16" si="5">O11/3.4</f>
        <v>63.088235294117652</v>
      </c>
      <c r="Q11" s="64">
        <f t="shared" ref="Q11:Q16" si="6">RANK(P11,P$11:P$16,0)</f>
        <v>4</v>
      </c>
      <c r="R11" s="64"/>
      <c r="S11" s="64"/>
      <c r="T11" s="98">
        <f t="shared" ref="T11:T16" si="7">I11+L11+O11</f>
        <v>658.5</v>
      </c>
      <c r="U11" s="88">
        <f t="shared" ref="U11:U16" si="8">(J11+M11+P11)/3</f>
        <v>64.558823529411768</v>
      </c>
      <c r="V11" s="64"/>
    </row>
    <row r="12" spans="1:26" s="58" customFormat="1" ht="72.75" customHeight="1" x14ac:dyDescent="0.25">
      <c r="A12" s="64">
        <f t="shared" si="0"/>
        <v>2</v>
      </c>
      <c r="B12" s="76" t="s">
        <v>290</v>
      </c>
      <c r="C12" s="77" t="s">
        <v>242</v>
      </c>
      <c r="D12" s="80" t="s">
        <v>15</v>
      </c>
      <c r="E12" s="79" t="s">
        <v>291</v>
      </c>
      <c r="F12" s="77" t="s">
        <v>244</v>
      </c>
      <c r="G12" s="80" t="s">
        <v>215</v>
      </c>
      <c r="H12" s="80" t="s">
        <v>14</v>
      </c>
      <c r="I12" s="98">
        <v>222.5</v>
      </c>
      <c r="J12" s="88">
        <f t="shared" si="1"/>
        <v>65.441176470588232</v>
      </c>
      <c r="K12" s="64">
        <f t="shared" si="2"/>
        <v>2</v>
      </c>
      <c r="L12" s="98">
        <v>217</v>
      </c>
      <c r="M12" s="88">
        <f t="shared" si="3"/>
        <v>63.82352941176471</v>
      </c>
      <c r="N12" s="64">
        <f t="shared" si="4"/>
        <v>1</v>
      </c>
      <c r="O12" s="98">
        <v>218</v>
      </c>
      <c r="P12" s="88">
        <f t="shared" si="5"/>
        <v>64.117647058823536</v>
      </c>
      <c r="Q12" s="64">
        <f t="shared" si="6"/>
        <v>2</v>
      </c>
      <c r="R12" s="64"/>
      <c r="S12" s="64"/>
      <c r="T12" s="98">
        <f t="shared" si="7"/>
        <v>657.5</v>
      </c>
      <c r="U12" s="88">
        <f t="shared" si="8"/>
        <v>64.460784313725483</v>
      </c>
      <c r="V12" s="64"/>
    </row>
    <row r="13" spans="1:26" s="58" customFormat="1" ht="72.75" customHeight="1" x14ac:dyDescent="0.25">
      <c r="A13" s="64">
        <f t="shared" si="0"/>
        <v>3</v>
      </c>
      <c r="B13" s="79" t="s">
        <v>286</v>
      </c>
      <c r="C13" s="77" t="s">
        <v>67</v>
      </c>
      <c r="D13" s="80" t="s">
        <v>15</v>
      </c>
      <c r="E13" s="83" t="s">
        <v>287</v>
      </c>
      <c r="F13" s="77" t="s">
        <v>66</v>
      </c>
      <c r="G13" s="80" t="s">
        <v>105</v>
      </c>
      <c r="H13" s="80" t="s">
        <v>186</v>
      </c>
      <c r="I13" s="98">
        <v>220</v>
      </c>
      <c r="J13" s="88">
        <f t="shared" si="1"/>
        <v>64.705882352941174</v>
      </c>
      <c r="K13" s="64">
        <f t="shared" si="2"/>
        <v>3</v>
      </c>
      <c r="L13" s="98">
        <v>208.5</v>
      </c>
      <c r="M13" s="88">
        <f t="shared" si="3"/>
        <v>61.32352941176471</v>
      </c>
      <c r="N13" s="64">
        <f t="shared" si="4"/>
        <v>4</v>
      </c>
      <c r="O13" s="98">
        <v>223.5</v>
      </c>
      <c r="P13" s="88">
        <f t="shared" si="5"/>
        <v>65.735294117647058</v>
      </c>
      <c r="Q13" s="64">
        <f t="shared" si="6"/>
        <v>1</v>
      </c>
      <c r="R13" s="64"/>
      <c r="S13" s="64"/>
      <c r="T13" s="98">
        <f t="shared" si="7"/>
        <v>652</v>
      </c>
      <c r="U13" s="88">
        <f t="shared" si="8"/>
        <v>63.921568627450974</v>
      </c>
      <c r="V13" s="64"/>
    </row>
    <row r="14" spans="1:26" s="58" customFormat="1" ht="72.75" customHeight="1" x14ac:dyDescent="0.25">
      <c r="A14" s="64">
        <f t="shared" si="0"/>
        <v>4</v>
      </c>
      <c r="B14" s="76" t="s">
        <v>292</v>
      </c>
      <c r="C14" s="90" t="s">
        <v>52</v>
      </c>
      <c r="D14" s="80" t="s">
        <v>408</v>
      </c>
      <c r="E14" s="79" t="s">
        <v>293</v>
      </c>
      <c r="F14" s="77" t="s">
        <v>54</v>
      </c>
      <c r="G14" s="80" t="s">
        <v>45</v>
      </c>
      <c r="H14" s="80" t="s">
        <v>255</v>
      </c>
      <c r="I14" s="98">
        <v>219</v>
      </c>
      <c r="J14" s="88">
        <f t="shared" si="1"/>
        <v>64.411764705882348</v>
      </c>
      <c r="K14" s="64">
        <f t="shared" si="2"/>
        <v>4</v>
      </c>
      <c r="L14" s="98">
        <v>209</v>
      </c>
      <c r="M14" s="88">
        <f t="shared" si="3"/>
        <v>61.470588235294116</v>
      </c>
      <c r="N14" s="64">
        <f t="shared" si="4"/>
        <v>3</v>
      </c>
      <c r="O14" s="98">
        <v>215.5</v>
      </c>
      <c r="P14" s="88">
        <f t="shared" si="5"/>
        <v>63.382352941176471</v>
      </c>
      <c r="Q14" s="64">
        <f t="shared" si="6"/>
        <v>3</v>
      </c>
      <c r="R14" s="64"/>
      <c r="S14" s="64"/>
      <c r="T14" s="98">
        <f t="shared" si="7"/>
        <v>643.5</v>
      </c>
      <c r="U14" s="88">
        <f t="shared" si="8"/>
        <v>63.088235294117645</v>
      </c>
      <c r="V14" s="64"/>
    </row>
    <row r="15" spans="1:26" s="58" customFormat="1" ht="72.75" customHeight="1" x14ac:dyDescent="0.25">
      <c r="A15" s="64">
        <f t="shared" si="0"/>
        <v>5</v>
      </c>
      <c r="B15" s="76" t="s">
        <v>288</v>
      </c>
      <c r="C15" s="77" t="s">
        <v>110</v>
      </c>
      <c r="D15" s="80">
        <v>1</v>
      </c>
      <c r="E15" s="83" t="s">
        <v>289</v>
      </c>
      <c r="F15" s="77" t="s">
        <v>116</v>
      </c>
      <c r="G15" s="80" t="s">
        <v>108</v>
      </c>
      <c r="H15" s="80" t="s">
        <v>186</v>
      </c>
      <c r="I15" s="98">
        <v>210.5</v>
      </c>
      <c r="J15" s="88">
        <f t="shared" si="1"/>
        <v>61.911764705882355</v>
      </c>
      <c r="K15" s="64">
        <f t="shared" si="2"/>
        <v>6</v>
      </c>
      <c r="L15" s="98">
        <v>207</v>
      </c>
      <c r="M15" s="88">
        <f t="shared" si="3"/>
        <v>60.882352941176471</v>
      </c>
      <c r="N15" s="64">
        <f t="shared" si="4"/>
        <v>5</v>
      </c>
      <c r="O15" s="98">
        <v>206.5</v>
      </c>
      <c r="P15" s="88">
        <f t="shared" si="5"/>
        <v>60.735294117647058</v>
      </c>
      <c r="Q15" s="64">
        <f t="shared" si="6"/>
        <v>5</v>
      </c>
      <c r="R15" s="64"/>
      <c r="S15" s="64"/>
      <c r="T15" s="98">
        <f t="shared" si="7"/>
        <v>624</v>
      </c>
      <c r="U15" s="88">
        <f t="shared" si="8"/>
        <v>61.176470588235297</v>
      </c>
      <c r="V15" s="64"/>
    </row>
    <row r="16" spans="1:26" s="58" customFormat="1" ht="72.75" customHeight="1" x14ac:dyDescent="0.25">
      <c r="A16" s="64">
        <f t="shared" si="0"/>
        <v>6</v>
      </c>
      <c r="B16" s="76" t="s">
        <v>284</v>
      </c>
      <c r="C16" s="90" t="s">
        <v>56</v>
      </c>
      <c r="D16" s="80" t="s">
        <v>15</v>
      </c>
      <c r="E16" s="83" t="s">
        <v>285</v>
      </c>
      <c r="F16" s="77" t="s">
        <v>57</v>
      </c>
      <c r="G16" s="80" t="s">
        <v>45</v>
      </c>
      <c r="H16" s="80" t="s">
        <v>255</v>
      </c>
      <c r="I16" s="98">
        <v>213</v>
      </c>
      <c r="J16" s="88">
        <f t="shared" si="1"/>
        <v>62.647058823529413</v>
      </c>
      <c r="K16" s="64">
        <f t="shared" si="2"/>
        <v>5</v>
      </c>
      <c r="L16" s="98">
        <v>197.5</v>
      </c>
      <c r="M16" s="88">
        <f t="shared" si="3"/>
        <v>58.088235294117652</v>
      </c>
      <c r="N16" s="64">
        <f t="shared" si="4"/>
        <v>6</v>
      </c>
      <c r="O16" s="98">
        <v>204.5</v>
      </c>
      <c r="P16" s="88">
        <f t="shared" si="5"/>
        <v>60.147058823529413</v>
      </c>
      <c r="Q16" s="64">
        <f t="shared" si="6"/>
        <v>6</v>
      </c>
      <c r="R16" s="64"/>
      <c r="S16" s="64"/>
      <c r="T16" s="98">
        <f t="shared" si="7"/>
        <v>615</v>
      </c>
      <c r="U16" s="88">
        <f t="shared" si="8"/>
        <v>60.294117647058833</v>
      </c>
      <c r="V16" s="64"/>
    </row>
    <row r="18" spans="1:27" s="19" customFormat="1" ht="20.25" x14ac:dyDescent="0.3">
      <c r="A18" s="277" t="s">
        <v>189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</row>
    <row r="19" spans="1:27" s="24" customFormat="1" ht="19.5" customHeight="1" x14ac:dyDescent="0.25">
      <c r="A19" s="242" t="s">
        <v>411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</row>
    <row r="20" spans="1:27" s="58" customFormat="1" ht="24.75" customHeight="1" x14ac:dyDescent="0.35">
      <c r="A20" s="100" t="s">
        <v>88</v>
      </c>
      <c r="B20" s="100"/>
      <c r="C20" s="101"/>
      <c r="D20" s="102"/>
      <c r="E20" s="102"/>
      <c r="F20" s="102"/>
      <c r="G20" s="102"/>
      <c r="H20" s="103"/>
      <c r="T20" s="279" t="s">
        <v>282</v>
      </c>
      <c r="U20" s="279"/>
    </row>
    <row r="21" spans="1:27" s="58" customFormat="1" ht="30" customHeight="1" x14ac:dyDescent="0.25">
      <c r="A21" s="244" t="s">
        <v>21</v>
      </c>
      <c r="B21" s="236" t="s">
        <v>181</v>
      </c>
      <c r="C21" s="236" t="s">
        <v>30</v>
      </c>
      <c r="D21" s="244" t="s">
        <v>3</v>
      </c>
      <c r="E21" s="236" t="s">
        <v>182</v>
      </c>
      <c r="F21" s="236" t="s">
        <v>30</v>
      </c>
      <c r="G21" s="236" t="s">
        <v>5</v>
      </c>
      <c r="H21" s="236" t="s">
        <v>86</v>
      </c>
      <c r="I21" s="238" t="s">
        <v>38</v>
      </c>
      <c r="J21" s="238"/>
      <c r="K21" s="238"/>
      <c r="L21" s="238" t="s">
        <v>28</v>
      </c>
      <c r="M21" s="238"/>
      <c r="N21" s="238"/>
      <c r="O21" s="238" t="s">
        <v>27</v>
      </c>
      <c r="P21" s="238"/>
      <c r="Q21" s="238"/>
      <c r="R21" s="239" t="s">
        <v>31</v>
      </c>
      <c r="S21" s="239" t="s">
        <v>26</v>
      </c>
      <c r="T21" s="244" t="s">
        <v>25</v>
      </c>
      <c r="U21" s="246" t="s">
        <v>24</v>
      </c>
      <c r="V21" s="270" t="s">
        <v>32</v>
      </c>
    </row>
    <row r="22" spans="1:27" s="58" customFormat="1" ht="56.25" customHeight="1" x14ac:dyDescent="0.25">
      <c r="A22" s="245"/>
      <c r="B22" s="237"/>
      <c r="C22" s="237"/>
      <c r="D22" s="245"/>
      <c r="E22" s="237"/>
      <c r="F22" s="237"/>
      <c r="G22" s="237"/>
      <c r="H22" s="237"/>
      <c r="I22" s="72" t="s">
        <v>23</v>
      </c>
      <c r="J22" s="73" t="s">
        <v>22</v>
      </c>
      <c r="K22" s="74" t="s">
        <v>21</v>
      </c>
      <c r="L22" s="72" t="s">
        <v>23</v>
      </c>
      <c r="M22" s="73" t="s">
        <v>22</v>
      </c>
      <c r="N22" s="74" t="s">
        <v>21</v>
      </c>
      <c r="O22" s="72" t="s">
        <v>23</v>
      </c>
      <c r="P22" s="73" t="s">
        <v>22</v>
      </c>
      <c r="Q22" s="74" t="s">
        <v>21</v>
      </c>
      <c r="R22" s="240"/>
      <c r="S22" s="240"/>
      <c r="T22" s="245"/>
      <c r="U22" s="247"/>
      <c r="V22" s="271"/>
    </row>
    <row r="23" spans="1:27" s="58" customFormat="1" ht="56.25" customHeight="1" x14ac:dyDescent="0.25">
      <c r="A23" s="64">
        <f>RANK(U23,U$23:U$27,0)</f>
        <v>1</v>
      </c>
      <c r="B23" s="95" t="s">
        <v>348</v>
      </c>
      <c r="C23" s="125">
        <v>59498</v>
      </c>
      <c r="D23" s="97" t="s">
        <v>15</v>
      </c>
      <c r="E23" s="91" t="s">
        <v>349</v>
      </c>
      <c r="F23" s="126" t="s">
        <v>78</v>
      </c>
      <c r="G23" s="127" t="s">
        <v>76</v>
      </c>
      <c r="H23" s="93" t="s">
        <v>186</v>
      </c>
      <c r="I23" s="98">
        <v>222.5</v>
      </c>
      <c r="J23" s="88">
        <f>I23/3.4</f>
        <v>65.441176470588232</v>
      </c>
      <c r="K23" s="64">
        <f>RANK(J23,J$23:J$27,0)</f>
        <v>1</v>
      </c>
      <c r="L23" s="98">
        <v>216</v>
      </c>
      <c r="M23" s="88">
        <f>L23/3.4</f>
        <v>63.529411764705884</v>
      </c>
      <c r="N23" s="64">
        <f>RANK(M23,M$23:M$27,0)</f>
        <v>2</v>
      </c>
      <c r="O23" s="98">
        <v>223</v>
      </c>
      <c r="P23" s="88">
        <f>O23/3.4</f>
        <v>65.588235294117652</v>
      </c>
      <c r="Q23" s="64">
        <f>RANK(P23,P$23:P$27,0)</f>
        <v>2</v>
      </c>
      <c r="R23" s="64"/>
      <c r="S23" s="64"/>
      <c r="T23" s="98">
        <f>I23+L23+O23</f>
        <v>661.5</v>
      </c>
      <c r="U23" s="88">
        <f>(J23+M23+P23)/3</f>
        <v>64.852941176470594</v>
      </c>
      <c r="V23" s="64"/>
    </row>
    <row r="24" spans="1:27" s="58" customFormat="1" ht="56.25" customHeight="1" x14ac:dyDescent="0.25">
      <c r="A24" s="64">
        <f>RANK(U24,U$23:U$27,0)</f>
        <v>2</v>
      </c>
      <c r="B24" s="94" t="s">
        <v>205</v>
      </c>
      <c r="C24" s="96" t="s">
        <v>52</v>
      </c>
      <c r="D24" s="93" t="s">
        <v>408</v>
      </c>
      <c r="E24" s="95" t="s">
        <v>206</v>
      </c>
      <c r="F24" s="92" t="s">
        <v>54</v>
      </c>
      <c r="G24" s="93" t="s">
        <v>45</v>
      </c>
      <c r="H24" s="93" t="s">
        <v>255</v>
      </c>
      <c r="I24" s="98">
        <v>221.5</v>
      </c>
      <c r="J24" s="88">
        <f>I24/3.4</f>
        <v>65.14705882352942</v>
      </c>
      <c r="K24" s="64">
        <f>RANK(J24,J$23:J$27,0)</f>
        <v>2</v>
      </c>
      <c r="L24" s="98">
        <v>214.5</v>
      </c>
      <c r="M24" s="88">
        <f>L24/3.4</f>
        <v>63.088235294117652</v>
      </c>
      <c r="N24" s="64">
        <f>RANK(M24,M$23:M$27,0)</f>
        <v>3</v>
      </c>
      <c r="O24" s="98">
        <v>224</v>
      </c>
      <c r="P24" s="88">
        <f>O24/3.4</f>
        <v>65.882352941176478</v>
      </c>
      <c r="Q24" s="64">
        <f>RANK(P24,P$23:P$27,0)</f>
        <v>1</v>
      </c>
      <c r="R24" s="64"/>
      <c r="S24" s="64"/>
      <c r="T24" s="98">
        <f>I24+L24+O24</f>
        <v>660</v>
      </c>
      <c r="U24" s="88">
        <f>(J24+M24+P24)/3</f>
        <v>64.705882352941174</v>
      </c>
      <c r="V24" s="64"/>
    </row>
    <row r="25" spans="1:27" s="58" customFormat="1" ht="56.25" customHeight="1" x14ac:dyDescent="0.25">
      <c r="A25" s="64">
        <f>RANK(U25,U$23:U$27,0)</f>
        <v>3</v>
      </c>
      <c r="B25" s="94" t="s">
        <v>350</v>
      </c>
      <c r="C25" s="92" t="s">
        <v>242</v>
      </c>
      <c r="D25" s="93" t="s">
        <v>15</v>
      </c>
      <c r="E25" s="95" t="s">
        <v>351</v>
      </c>
      <c r="F25" s="92" t="s">
        <v>244</v>
      </c>
      <c r="G25" s="93" t="s">
        <v>215</v>
      </c>
      <c r="H25" s="93" t="s">
        <v>14</v>
      </c>
      <c r="I25" s="98">
        <v>218</v>
      </c>
      <c r="J25" s="88">
        <f>I25/3.4</f>
        <v>64.117647058823536</v>
      </c>
      <c r="K25" s="64">
        <f>RANK(J25,J$23:J$27,0)</f>
        <v>3</v>
      </c>
      <c r="L25" s="98">
        <v>218</v>
      </c>
      <c r="M25" s="88">
        <f>L25/3.4</f>
        <v>64.117647058823536</v>
      </c>
      <c r="N25" s="64">
        <f>RANK(M25,M$23:M$27,0)</f>
        <v>1</v>
      </c>
      <c r="O25" s="98">
        <v>217</v>
      </c>
      <c r="P25" s="88">
        <f>O25/3.4</f>
        <v>63.82352941176471</v>
      </c>
      <c r="Q25" s="64">
        <f>RANK(P25,P$23:P$27,0)</f>
        <v>4</v>
      </c>
      <c r="R25" s="64"/>
      <c r="S25" s="64"/>
      <c r="T25" s="98">
        <f>I25+L25+O25</f>
        <v>653</v>
      </c>
      <c r="U25" s="88">
        <f>(J25+M25+P25)/3</f>
        <v>64.019607843137251</v>
      </c>
      <c r="V25" s="64"/>
    </row>
    <row r="26" spans="1:27" s="58" customFormat="1" ht="56.25" customHeight="1" x14ac:dyDescent="0.25">
      <c r="A26" s="64">
        <f>RANK(U26,U$23:U$27,0)</f>
        <v>4</v>
      </c>
      <c r="B26" s="95" t="s">
        <v>207</v>
      </c>
      <c r="C26" s="92" t="s">
        <v>67</v>
      </c>
      <c r="D26" s="93" t="s">
        <v>15</v>
      </c>
      <c r="E26" s="91" t="s">
        <v>208</v>
      </c>
      <c r="F26" s="92" t="s">
        <v>66</v>
      </c>
      <c r="G26" s="93" t="s">
        <v>105</v>
      </c>
      <c r="H26" s="93" t="s">
        <v>186</v>
      </c>
      <c r="I26" s="98">
        <v>217.5</v>
      </c>
      <c r="J26" s="88">
        <f>I26/3.4</f>
        <v>63.970588235294116</v>
      </c>
      <c r="K26" s="64">
        <f>RANK(J26,J$23:J$27,0)</f>
        <v>4</v>
      </c>
      <c r="L26" s="98">
        <v>209</v>
      </c>
      <c r="M26" s="88">
        <f>L26/3.4</f>
        <v>61.470588235294116</v>
      </c>
      <c r="N26" s="64">
        <f>RANK(M26,M$23:M$27,0)</f>
        <v>4</v>
      </c>
      <c r="O26" s="98">
        <v>219.5</v>
      </c>
      <c r="P26" s="88">
        <f>O26/3.4</f>
        <v>64.558823529411768</v>
      </c>
      <c r="Q26" s="64">
        <f>RANK(P26,P$23:P$27,0)</f>
        <v>3</v>
      </c>
      <c r="R26" s="64"/>
      <c r="S26" s="64"/>
      <c r="T26" s="98">
        <f>I26+L26+O26</f>
        <v>646</v>
      </c>
      <c r="U26" s="88">
        <f>(J26+M26+P26)/3</f>
        <v>63.333333333333336</v>
      </c>
      <c r="V26" s="64"/>
    </row>
    <row r="27" spans="1:27" s="58" customFormat="1" ht="56.25" customHeight="1" x14ac:dyDescent="0.25">
      <c r="A27" s="64">
        <f>RANK(U27,U$23:U$27,0)</f>
        <v>5</v>
      </c>
      <c r="B27" s="94" t="s">
        <v>352</v>
      </c>
      <c r="C27" s="92" t="s">
        <v>110</v>
      </c>
      <c r="D27" s="93">
        <v>1</v>
      </c>
      <c r="E27" s="91" t="s">
        <v>353</v>
      </c>
      <c r="F27" s="92" t="s">
        <v>116</v>
      </c>
      <c r="G27" s="93" t="s">
        <v>108</v>
      </c>
      <c r="H27" s="93" t="s">
        <v>186</v>
      </c>
      <c r="I27" s="98">
        <v>209</v>
      </c>
      <c r="J27" s="88">
        <f>I27/3.4</f>
        <v>61.470588235294116</v>
      </c>
      <c r="K27" s="64">
        <f>RANK(J27,J$23:J$27,0)</f>
        <v>5</v>
      </c>
      <c r="L27" s="98">
        <v>199.5</v>
      </c>
      <c r="M27" s="88">
        <f>L27/3.4</f>
        <v>58.676470588235297</v>
      </c>
      <c r="N27" s="64">
        <f>RANK(M27,M$23:M$27,0)</f>
        <v>5</v>
      </c>
      <c r="O27" s="98">
        <v>205</v>
      </c>
      <c r="P27" s="88">
        <f>O27/3.4</f>
        <v>60.294117647058826</v>
      </c>
      <c r="Q27" s="64">
        <f>RANK(P27,P$23:P$27,0)</f>
        <v>5</v>
      </c>
      <c r="R27" s="64"/>
      <c r="S27" s="64"/>
      <c r="T27" s="98">
        <f>I27+L27+O27</f>
        <v>613.5</v>
      </c>
      <c r="U27" s="88">
        <f>(J27+M27+P27)/3</f>
        <v>60.147058823529413</v>
      </c>
      <c r="V27" s="64"/>
    </row>
    <row r="28" spans="1:27" ht="26.25" customHeight="1" x14ac:dyDescent="0.25"/>
    <row r="29" spans="1:27" s="99" customFormat="1" ht="27" customHeight="1" x14ac:dyDescent="0.35">
      <c r="B29" s="99" t="s">
        <v>9</v>
      </c>
      <c r="L29" s="280" t="s">
        <v>68</v>
      </c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</row>
    <row r="30" spans="1:27" s="99" customFormat="1" ht="27" customHeight="1" x14ac:dyDescent="0.35">
      <c r="B30" s="99" t="s">
        <v>37</v>
      </c>
      <c r="L30" s="280" t="s">
        <v>486</v>
      </c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</row>
    <row r="31" spans="1:27" s="99" customFormat="1" ht="28.5" customHeight="1" x14ac:dyDescent="0.35">
      <c r="B31" s="99" t="s">
        <v>10</v>
      </c>
      <c r="L31" s="280" t="s">
        <v>178</v>
      </c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</row>
  </sheetData>
  <sortState ref="A23:XFD27">
    <sortCondition ref="A23:A27"/>
  </sortState>
  <mergeCells count="46">
    <mergeCell ref="H9:H10"/>
    <mergeCell ref="O9:Q9"/>
    <mergeCell ref="A19:U19"/>
    <mergeCell ref="T20:U20"/>
    <mergeCell ref="A21:A22"/>
    <mergeCell ref="B21:B22"/>
    <mergeCell ref="C21:C22"/>
    <mergeCell ref="D21:D22"/>
    <mergeCell ref="E21:E22"/>
    <mergeCell ref="F21:F22"/>
    <mergeCell ref="G21:G22"/>
    <mergeCell ref="H21:H22"/>
    <mergeCell ref="I21:K21"/>
    <mergeCell ref="L21:N21"/>
    <mergeCell ref="A18:U18"/>
    <mergeCell ref="A6:U6"/>
    <mergeCell ref="A1:U1"/>
    <mergeCell ref="A2:U2"/>
    <mergeCell ref="A3:U3"/>
    <mergeCell ref="A4:U4"/>
    <mergeCell ref="A5:U5"/>
    <mergeCell ref="A7:U7"/>
    <mergeCell ref="T8:U8"/>
    <mergeCell ref="A9:A10"/>
    <mergeCell ref="B9:B10"/>
    <mergeCell ref="C9:C10"/>
    <mergeCell ref="D9:D10"/>
    <mergeCell ref="E9:E10"/>
    <mergeCell ref="F9:F10"/>
    <mergeCell ref="G9:G10"/>
    <mergeCell ref="L30:AA30"/>
    <mergeCell ref="L31:AA31"/>
    <mergeCell ref="I9:K9"/>
    <mergeCell ref="L9:N9"/>
    <mergeCell ref="R9:R10"/>
    <mergeCell ref="S9:S10"/>
    <mergeCell ref="T9:T10"/>
    <mergeCell ref="U9:U10"/>
    <mergeCell ref="V9:V10"/>
    <mergeCell ref="L29:AA29"/>
    <mergeCell ref="O21:Q21"/>
    <mergeCell ref="R21:R22"/>
    <mergeCell ref="S21:S22"/>
    <mergeCell ref="T21:T22"/>
    <mergeCell ref="U21:U22"/>
    <mergeCell ref="V21:V22"/>
  </mergeCells>
  <pageMargins left="0" right="0" top="0" bottom="0" header="0.31496062992125984" footer="0.31496062992125984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view="pageBreakPreview" zoomScale="85" zoomScaleNormal="80" zoomScaleSheetLayoutView="85" workbookViewId="0">
      <selection activeCell="H8" sqref="H8"/>
    </sheetView>
  </sheetViews>
  <sheetFormatPr defaultRowHeight="15" x14ac:dyDescent="0.25"/>
  <cols>
    <col min="1" max="1" width="6.28515625" style="2" customWidth="1"/>
    <col min="2" max="2" width="22.7109375" style="2" customWidth="1"/>
    <col min="3" max="3" width="2.85546875" style="2" hidden="1" customWidth="1"/>
    <col min="4" max="4" width="6.85546875" style="2" customWidth="1"/>
    <col min="5" max="5" width="36.140625" style="2" customWidth="1"/>
    <col min="6" max="6" width="6.28515625" style="2" hidden="1" customWidth="1"/>
    <col min="7" max="7" width="16.140625" style="2" hidden="1" customWidth="1"/>
    <col min="8" max="8" width="19" style="2" customWidth="1"/>
    <col min="9" max="11" width="8.85546875" style="2" customWidth="1"/>
    <col min="12" max="12" width="4" style="2" customWidth="1"/>
    <col min="13" max="15" width="9.140625" style="2" customWidth="1"/>
    <col min="16" max="16" width="4" style="2" customWidth="1"/>
    <col min="17" max="19" width="9.28515625" style="2" customWidth="1"/>
    <col min="20" max="20" width="4" style="2" customWidth="1"/>
    <col min="21" max="23" width="9" style="2" customWidth="1"/>
    <col min="24" max="16384" width="9.140625" style="2"/>
  </cols>
  <sheetData>
    <row r="1" spans="1:23" s="19" customFormat="1" ht="18.75" x14ac:dyDescent="0.3">
      <c r="A1" s="194" t="s">
        <v>254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</row>
    <row r="2" spans="1:23" s="19" customFormat="1" ht="18.75" x14ac:dyDescent="0.3">
      <c r="A2" s="251" t="s">
        <v>39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</row>
    <row r="3" spans="1:23" s="19" customFormat="1" ht="18.75" x14ac:dyDescent="0.3">
      <c r="A3" s="241" t="s">
        <v>63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23" s="19" customFormat="1" ht="18.75" x14ac:dyDescent="0.3">
      <c r="A4" s="294" t="s">
        <v>404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23" s="19" customFormat="1" ht="18.75" x14ac:dyDescent="0.3">
      <c r="A5" s="208" t="s">
        <v>8</v>
      </c>
      <c r="B5" s="208"/>
      <c r="C5" s="208"/>
      <c r="D5" s="208"/>
      <c r="E5" s="208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95" t="s">
        <v>273</v>
      </c>
      <c r="W5" s="295"/>
    </row>
    <row r="6" spans="1:23" ht="15" customHeight="1" x14ac:dyDescent="0.25">
      <c r="A6" s="287" t="s">
        <v>21</v>
      </c>
      <c r="B6" s="281" t="s">
        <v>2</v>
      </c>
      <c r="C6" s="281" t="s">
        <v>30</v>
      </c>
      <c r="D6" s="287" t="s">
        <v>3</v>
      </c>
      <c r="E6" s="281" t="s">
        <v>4</v>
      </c>
      <c r="F6" s="281" t="s">
        <v>30</v>
      </c>
      <c r="G6" s="281" t="s">
        <v>5</v>
      </c>
      <c r="H6" s="281" t="s">
        <v>36</v>
      </c>
      <c r="I6" s="291" t="s">
        <v>38</v>
      </c>
      <c r="J6" s="292"/>
      <c r="K6" s="292"/>
      <c r="L6" s="293"/>
      <c r="M6" s="285" t="s">
        <v>28</v>
      </c>
      <c r="N6" s="285"/>
      <c r="O6" s="285"/>
      <c r="P6" s="285"/>
      <c r="Q6" s="285" t="s">
        <v>27</v>
      </c>
      <c r="R6" s="285"/>
      <c r="S6" s="285"/>
      <c r="T6" s="285"/>
      <c r="U6" s="289" t="s">
        <v>33</v>
      </c>
      <c r="V6" s="281" t="s">
        <v>40</v>
      </c>
      <c r="W6" s="283" t="s">
        <v>24</v>
      </c>
    </row>
    <row r="7" spans="1:23" ht="40.5" customHeight="1" x14ac:dyDescent="0.25">
      <c r="A7" s="288"/>
      <c r="B7" s="286"/>
      <c r="C7" s="282"/>
      <c r="D7" s="288"/>
      <c r="E7" s="286"/>
      <c r="F7" s="282"/>
      <c r="G7" s="286"/>
      <c r="H7" s="286"/>
      <c r="I7" s="21" t="s">
        <v>33</v>
      </c>
      <c r="J7" s="6" t="s">
        <v>40</v>
      </c>
      <c r="K7" s="6" t="s">
        <v>22</v>
      </c>
      <c r="L7" s="5" t="s">
        <v>21</v>
      </c>
      <c r="M7" s="21" t="s">
        <v>33</v>
      </c>
      <c r="N7" s="6" t="s">
        <v>40</v>
      </c>
      <c r="O7" s="6" t="s">
        <v>22</v>
      </c>
      <c r="P7" s="5" t="s">
        <v>21</v>
      </c>
      <c r="Q7" s="21" t="s">
        <v>33</v>
      </c>
      <c r="R7" s="6" t="s">
        <v>40</v>
      </c>
      <c r="S7" s="6" t="s">
        <v>22</v>
      </c>
      <c r="T7" s="5" t="s">
        <v>21</v>
      </c>
      <c r="U7" s="290"/>
      <c r="V7" s="282"/>
      <c r="W7" s="284"/>
    </row>
    <row r="8" spans="1:23" s="24" customFormat="1" ht="36.75" customHeight="1" x14ac:dyDescent="0.25">
      <c r="A8" s="22">
        <f>RANK(W8,W$8:W$12,0)</f>
        <v>1</v>
      </c>
      <c r="B8" s="29" t="s">
        <v>98</v>
      </c>
      <c r="C8" s="34" t="s">
        <v>52</v>
      </c>
      <c r="D8" s="27" t="s">
        <v>408</v>
      </c>
      <c r="E8" s="28" t="s">
        <v>53</v>
      </c>
      <c r="F8" s="26" t="s">
        <v>54</v>
      </c>
      <c r="G8" s="27" t="s">
        <v>45</v>
      </c>
      <c r="H8" s="27" t="s">
        <v>186</v>
      </c>
      <c r="I8" s="23">
        <v>66.25</v>
      </c>
      <c r="J8" s="15">
        <v>71</v>
      </c>
      <c r="K8" s="15">
        <f>(I8+J8)/2</f>
        <v>68.625</v>
      </c>
      <c r="L8" s="53">
        <f>RANK(K8,K$8:K$12,0)</f>
        <v>1</v>
      </c>
      <c r="M8" s="23">
        <v>65.25</v>
      </c>
      <c r="N8" s="15">
        <v>70</v>
      </c>
      <c r="O8" s="15">
        <f>(M8+N8)/2</f>
        <v>67.625</v>
      </c>
      <c r="P8" s="53">
        <f>RANK(O8,O$8:O$12,0)</f>
        <v>1</v>
      </c>
      <c r="Q8" s="23">
        <v>66.5</v>
      </c>
      <c r="R8" s="15">
        <v>69</v>
      </c>
      <c r="S8" s="15">
        <f>(Q8+R8)/2</f>
        <v>67.75</v>
      </c>
      <c r="T8" s="53">
        <f>RANK(S8,S$8:S$12,0)</f>
        <v>2</v>
      </c>
      <c r="U8" s="15">
        <f t="shared" ref="U8:W12" si="0">(I8+M8+Q8)/3</f>
        <v>66</v>
      </c>
      <c r="V8" s="15">
        <f t="shared" si="0"/>
        <v>70</v>
      </c>
      <c r="W8" s="15">
        <f t="shared" si="0"/>
        <v>68</v>
      </c>
    </row>
    <row r="9" spans="1:23" s="24" customFormat="1" ht="36.75" customHeight="1" x14ac:dyDescent="0.25">
      <c r="A9" s="22">
        <f>RANK(W9,W$8:W$12,0)</f>
        <v>2</v>
      </c>
      <c r="B9" s="28" t="s">
        <v>48</v>
      </c>
      <c r="C9" s="55">
        <v>59498</v>
      </c>
      <c r="D9" s="32" t="s">
        <v>15</v>
      </c>
      <c r="E9" s="33" t="s">
        <v>77</v>
      </c>
      <c r="F9" s="30" t="s">
        <v>78</v>
      </c>
      <c r="G9" s="31" t="s">
        <v>76</v>
      </c>
      <c r="H9" s="27" t="s">
        <v>186</v>
      </c>
      <c r="I9" s="23">
        <v>67.75</v>
      </c>
      <c r="J9" s="15">
        <v>69</v>
      </c>
      <c r="K9" s="15">
        <f>(I9+J9)/2</f>
        <v>68.375</v>
      </c>
      <c r="L9" s="53">
        <f>RANK(K9,K$8:K$12,0)</f>
        <v>2</v>
      </c>
      <c r="M9" s="23">
        <v>65.5</v>
      </c>
      <c r="N9" s="15">
        <v>67</v>
      </c>
      <c r="O9" s="15">
        <f>(M9+N9)/2</f>
        <v>66.25</v>
      </c>
      <c r="P9" s="53">
        <f>RANK(O9,O$8:O$12,0)</f>
        <v>4</v>
      </c>
      <c r="Q9" s="23">
        <v>67.5</v>
      </c>
      <c r="R9" s="15">
        <v>69</v>
      </c>
      <c r="S9" s="15">
        <f>(Q9+R9)/2</f>
        <v>68.25</v>
      </c>
      <c r="T9" s="53">
        <f>RANK(S9,S$8:S$12,0)</f>
        <v>1</v>
      </c>
      <c r="U9" s="15">
        <f t="shared" si="0"/>
        <v>66.916666666666671</v>
      </c>
      <c r="V9" s="15">
        <f t="shared" si="0"/>
        <v>68.333333333333329</v>
      </c>
      <c r="W9" s="15">
        <f t="shared" si="0"/>
        <v>67.625</v>
      </c>
    </row>
    <row r="10" spans="1:23" s="24" customFormat="1" ht="36.75" customHeight="1" x14ac:dyDescent="0.25">
      <c r="A10" s="22">
        <f>RANK(W10,W$8:W$12,0)</f>
        <v>3</v>
      </c>
      <c r="B10" s="29" t="s">
        <v>241</v>
      </c>
      <c r="C10" s="26" t="s">
        <v>242</v>
      </c>
      <c r="D10" s="27" t="s">
        <v>15</v>
      </c>
      <c r="E10" s="28" t="s">
        <v>243</v>
      </c>
      <c r="F10" s="26" t="s">
        <v>244</v>
      </c>
      <c r="G10" s="27" t="s">
        <v>215</v>
      </c>
      <c r="H10" s="27" t="s">
        <v>14</v>
      </c>
      <c r="I10" s="23">
        <v>66</v>
      </c>
      <c r="J10" s="15">
        <v>67</v>
      </c>
      <c r="K10" s="15">
        <f>(I10+J10)/2</f>
        <v>66.5</v>
      </c>
      <c r="L10" s="53">
        <f>RANK(K10,K$8:K$12,0)</f>
        <v>3</v>
      </c>
      <c r="M10" s="23">
        <v>67.25</v>
      </c>
      <c r="N10" s="15">
        <v>68</v>
      </c>
      <c r="O10" s="15">
        <f>(M10+N10)/2</f>
        <v>67.625</v>
      </c>
      <c r="P10" s="53">
        <f>RANK(O10,O$8:O$12,0)</f>
        <v>1</v>
      </c>
      <c r="Q10" s="23">
        <v>66.5</v>
      </c>
      <c r="R10" s="15">
        <v>69</v>
      </c>
      <c r="S10" s="15">
        <f>(Q10+R10)/2</f>
        <v>67.75</v>
      </c>
      <c r="T10" s="53">
        <f>RANK(S10,S$8:S$12,0)</f>
        <v>2</v>
      </c>
      <c r="U10" s="15">
        <f t="shared" si="0"/>
        <v>66.583333333333329</v>
      </c>
      <c r="V10" s="15">
        <f t="shared" si="0"/>
        <v>68</v>
      </c>
      <c r="W10" s="15">
        <f t="shared" si="0"/>
        <v>67.291666666666671</v>
      </c>
    </row>
    <row r="11" spans="1:23" s="24" customFormat="1" ht="36.75" customHeight="1" x14ac:dyDescent="0.25">
      <c r="A11" s="22">
        <f>RANK(W11,W$8:W$12,0)</f>
        <v>4</v>
      </c>
      <c r="B11" s="28" t="s">
        <v>104</v>
      </c>
      <c r="C11" s="26" t="s">
        <v>67</v>
      </c>
      <c r="D11" s="27" t="s">
        <v>15</v>
      </c>
      <c r="E11" s="33" t="s">
        <v>106</v>
      </c>
      <c r="F11" s="26" t="s">
        <v>66</v>
      </c>
      <c r="G11" s="27" t="s">
        <v>105</v>
      </c>
      <c r="H11" s="27" t="s">
        <v>186</v>
      </c>
      <c r="I11" s="23">
        <v>63.75</v>
      </c>
      <c r="J11" s="15">
        <v>67</v>
      </c>
      <c r="K11" s="15">
        <f>(I11+J11)/2</f>
        <v>65.375</v>
      </c>
      <c r="L11" s="53">
        <f>RANK(K11,K$8:K$12,0)</f>
        <v>5</v>
      </c>
      <c r="M11" s="23">
        <v>63.25</v>
      </c>
      <c r="N11" s="15">
        <v>71</v>
      </c>
      <c r="O11" s="15">
        <f>(M11+N11)/2</f>
        <v>67.125</v>
      </c>
      <c r="P11" s="53">
        <f>RANK(O11,O$8:O$12,0)</f>
        <v>3</v>
      </c>
      <c r="Q11" s="23">
        <v>63.5</v>
      </c>
      <c r="R11" s="15">
        <v>66</v>
      </c>
      <c r="S11" s="15">
        <f>(Q11+R11)/2</f>
        <v>64.75</v>
      </c>
      <c r="T11" s="53">
        <f>RANK(S11,S$8:S$12,0)</f>
        <v>5</v>
      </c>
      <c r="U11" s="15">
        <f t="shared" si="0"/>
        <v>63.5</v>
      </c>
      <c r="V11" s="15">
        <f t="shared" si="0"/>
        <v>68</v>
      </c>
      <c r="W11" s="15">
        <f t="shared" si="0"/>
        <v>65.75</v>
      </c>
    </row>
    <row r="12" spans="1:23" s="24" customFormat="1" ht="36.75" customHeight="1" x14ac:dyDescent="0.25">
      <c r="A12" s="22">
        <f>RANK(W12,W$8:W$12,0)</f>
        <v>5</v>
      </c>
      <c r="B12" s="29" t="s">
        <v>109</v>
      </c>
      <c r="C12" s="26" t="s">
        <v>110</v>
      </c>
      <c r="D12" s="27">
        <v>1</v>
      </c>
      <c r="E12" s="33" t="s">
        <v>115</v>
      </c>
      <c r="F12" s="26" t="s">
        <v>116</v>
      </c>
      <c r="G12" s="27" t="s">
        <v>108</v>
      </c>
      <c r="H12" s="27" t="s">
        <v>186</v>
      </c>
      <c r="I12" s="23">
        <v>64.25</v>
      </c>
      <c r="J12" s="15">
        <v>68</v>
      </c>
      <c r="K12" s="15">
        <f>(I12+J12)/2</f>
        <v>66.125</v>
      </c>
      <c r="L12" s="53">
        <f>RANK(K12,K$8:K$12,0)</f>
        <v>4</v>
      </c>
      <c r="M12" s="23">
        <v>63.25</v>
      </c>
      <c r="N12" s="15">
        <v>68</v>
      </c>
      <c r="O12" s="15">
        <f>(M12+N12)/2</f>
        <v>65.625</v>
      </c>
      <c r="P12" s="53">
        <f>RANK(O12,O$8:O$12,0)</f>
        <v>5</v>
      </c>
      <c r="Q12" s="23">
        <v>64.75</v>
      </c>
      <c r="R12" s="15">
        <v>66</v>
      </c>
      <c r="S12" s="15">
        <f>(Q12+R12)/2</f>
        <v>65.375</v>
      </c>
      <c r="T12" s="53">
        <f>RANK(S12,S$8:S$12,0)</f>
        <v>4</v>
      </c>
      <c r="U12" s="15">
        <f t="shared" si="0"/>
        <v>64.083333333333329</v>
      </c>
      <c r="V12" s="15">
        <f t="shared" si="0"/>
        <v>67.333333333333329</v>
      </c>
      <c r="W12" s="15">
        <f t="shared" si="0"/>
        <v>65.708333333333329</v>
      </c>
    </row>
    <row r="13" spans="1:23" s="24" customFormat="1" ht="36.75" customHeight="1" x14ac:dyDescent="0.25">
      <c r="A13" s="137"/>
      <c r="B13" s="113"/>
      <c r="C13" s="110"/>
      <c r="D13" s="114"/>
      <c r="E13" s="138"/>
      <c r="F13" s="110"/>
      <c r="G13" s="114"/>
      <c r="H13" s="114"/>
      <c r="I13" s="139"/>
      <c r="J13" s="18"/>
      <c r="K13" s="18"/>
      <c r="L13" s="140"/>
      <c r="M13" s="139"/>
      <c r="N13" s="18"/>
      <c r="O13" s="18"/>
      <c r="P13" s="140"/>
      <c r="Q13" s="139"/>
      <c r="R13" s="18"/>
      <c r="S13" s="18"/>
      <c r="T13" s="140"/>
      <c r="U13" s="18"/>
      <c r="V13" s="18"/>
      <c r="W13" s="18"/>
    </row>
    <row r="14" spans="1:23" s="24" customFormat="1" ht="25.5" customHeight="1" x14ac:dyDescent="0.25">
      <c r="A14" s="194" t="s">
        <v>405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</row>
    <row r="15" spans="1:23" s="19" customFormat="1" ht="18" customHeight="1" x14ac:dyDescent="0.3">
      <c r="A15" s="251" t="s">
        <v>39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</row>
    <row r="16" spans="1:23" s="19" customFormat="1" ht="18.75" x14ac:dyDescent="0.3">
      <c r="A16" s="241" t="s">
        <v>272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</row>
    <row r="17" spans="1:23" s="19" customFormat="1" ht="18.75" x14ac:dyDescent="0.3">
      <c r="A17" s="294" t="s">
        <v>404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</row>
    <row r="18" spans="1:23" s="19" customFormat="1" ht="18.75" x14ac:dyDescent="0.3">
      <c r="A18" s="208" t="s">
        <v>8</v>
      </c>
      <c r="B18" s="208"/>
      <c r="C18" s="208"/>
      <c r="D18" s="208"/>
      <c r="E18" s="20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95" t="s">
        <v>273</v>
      </c>
      <c r="W18" s="295"/>
    </row>
    <row r="19" spans="1:23" ht="15" customHeight="1" x14ac:dyDescent="0.25">
      <c r="A19" s="287" t="s">
        <v>21</v>
      </c>
      <c r="B19" s="281" t="s">
        <v>2</v>
      </c>
      <c r="C19" s="281" t="s">
        <v>30</v>
      </c>
      <c r="D19" s="287" t="s">
        <v>3</v>
      </c>
      <c r="E19" s="281" t="s">
        <v>4</v>
      </c>
      <c r="F19" s="281" t="s">
        <v>30</v>
      </c>
      <c r="G19" s="281" t="s">
        <v>5</v>
      </c>
      <c r="H19" s="281" t="s">
        <v>13</v>
      </c>
      <c r="I19" s="291" t="s">
        <v>38</v>
      </c>
      <c r="J19" s="292"/>
      <c r="K19" s="292"/>
      <c r="L19" s="293"/>
      <c r="M19" s="285" t="s">
        <v>28</v>
      </c>
      <c r="N19" s="285"/>
      <c r="O19" s="285"/>
      <c r="P19" s="285"/>
      <c r="Q19" s="285" t="s">
        <v>27</v>
      </c>
      <c r="R19" s="285"/>
      <c r="S19" s="285"/>
      <c r="T19" s="285"/>
      <c r="U19" s="289" t="s">
        <v>33</v>
      </c>
      <c r="V19" s="281" t="s">
        <v>40</v>
      </c>
      <c r="W19" s="283" t="s">
        <v>24</v>
      </c>
    </row>
    <row r="20" spans="1:23" ht="40.5" customHeight="1" x14ac:dyDescent="0.25">
      <c r="A20" s="288"/>
      <c r="B20" s="286"/>
      <c r="C20" s="282"/>
      <c r="D20" s="288"/>
      <c r="E20" s="286"/>
      <c r="F20" s="282"/>
      <c r="G20" s="286"/>
      <c r="H20" s="286"/>
      <c r="I20" s="21" t="s">
        <v>33</v>
      </c>
      <c r="J20" s="6" t="s">
        <v>40</v>
      </c>
      <c r="K20" s="6" t="s">
        <v>22</v>
      </c>
      <c r="L20" s="5" t="s">
        <v>21</v>
      </c>
      <c r="M20" s="21" t="s">
        <v>33</v>
      </c>
      <c r="N20" s="6" t="s">
        <v>40</v>
      </c>
      <c r="O20" s="6" t="s">
        <v>22</v>
      </c>
      <c r="P20" s="5" t="s">
        <v>21</v>
      </c>
      <c r="Q20" s="21" t="s">
        <v>33</v>
      </c>
      <c r="R20" s="6" t="s">
        <v>40</v>
      </c>
      <c r="S20" s="6" t="s">
        <v>22</v>
      </c>
      <c r="T20" s="5" t="s">
        <v>21</v>
      </c>
      <c r="U20" s="290"/>
      <c r="V20" s="282"/>
      <c r="W20" s="284"/>
    </row>
    <row r="21" spans="1:23" s="24" customFormat="1" ht="36.75" customHeight="1" x14ac:dyDescent="0.25">
      <c r="A21" s="22">
        <f>RANK(W21,W$21:W$23,0)</f>
        <v>1</v>
      </c>
      <c r="B21" s="29" t="s">
        <v>97</v>
      </c>
      <c r="C21" s="34" t="s">
        <v>42</v>
      </c>
      <c r="D21" s="27" t="s">
        <v>15</v>
      </c>
      <c r="E21" s="28" t="s">
        <v>43</v>
      </c>
      <c r="F21" s="26" t="s">
        <v>44</v>
      </c>
      <c r="G21" s="27" t="s">
        <v>45</v>
      </c>
      <c r="H21" s="27" t="s">
        <v>255</v>
      </c>
      <c r="I21" s="23">
        <v>66.5</v>
      </c>
      <c r="J21" s="15">
        <v>71</v>
      </c>
      <c r="K21" s="15">
        <f>(I21+J21)/2</f>
        <v>68.75</v>
      </c>
      <c r="L21" s="53">
        <f>RANK(K21,K$21:K$23,0)</f>
        <v>1</v>
      </c>
      <c r="M21" s="23">
        <v>66.25</v>
      </c>
      <c r="N21" s="15">
        <v>69</v>
      </c>
      <c r="O21" s="15">
        <f>(M21+N21)/2</f>
        <v>67.625</v>
      </c>
      <c r="P21" s="53">
        <f>RANK(O21,O$21:O$23,0)</f>
        <v>2</v>
      </c>
      <c r="Q21" s="23">
        <v>67</v>
      </c>
      <c r="R21" s="15">
        <v>69</v>
      </c>
      <c r="S21" s="15">
        <f>(Q21+R21)/2</f>
        <v>68</v>
      </c>
      <c r="T21" s="53">
        <f>RANK(S21,S$21:S$23,0)</f>
        <v>2</v>
      </c>
      <c r="U21" s="15">
        <f t="shared" ref="U21:W23" si="1">(I21+M21+Q21)/3</f>
        <v>66.583333333333329</v>
      </c>
      <c r="V21" s="15">
        <f t="shared" si="1"/>
        <v>69.666666666666671</v>
      </c>
      <c r="W21" s="15">
        <f t="shared" si="1"/>
        <v>68.125</v>
      </c>
    </row>
    <row r="22" spans="1:23" s="24" customFormat="1" ht="36.75" customHeight="1" x14ac:dyDescent="0.25">
      <c r="A22" s="22">
        <f>RANK(W22,W$21:W$23,0)</f>
        <v>2</v>
      </c>
      <c r="B22" s="28" t="s">
        <v>156</v>
      </c>
      <c r="C22" s="26" t="s">
        <v>157</v>
      </c>
      <c r="D22" s="27" t="s">
        <v>15</v>
      </c>
      <c r="E22" s="33" t="s">
        <v>158</v>
      </c>
      <c r="F22" s="26" t="s">
        <v>159</v>
      </c>
      <c r="G22" s="27" t="s">
        <v>160</v>
      </c>
      <c r="H22" s="27" t="s">
        <v>186</v>
      </c>
      <c r="I22" s="23">
        <v>67</v>
      </c>
      <c r="J22" s="15">
        <v>69</v>
      </c>
      <c r="K22" s="15">
        <f>(I22+J22)/2</f>
        <v>68</v>
      </c>
      <c r="L22" s="53">
        <f>RANK(K22,K$21:K$23,0)</f>
        <v>2</v>
      </c>
      <c r="M22" s="23">
        <v>66.75</v>
      </c>
      <c r="N22" s="15">
        <v>69</v>
      </c>
      <c r="O22" s="15">
        <f>(M22+N22)/2</f>
        <v>67.875</v>
      </c>
      <c r="P22" s="53">
        <f>RANK(O22,O$21:O$23,0)</f>
        <v>1</v>
      </c>
      <c r="Q22" s="23">
        <v>67.75</v>
      </c>
      <c r="R22" s="15">
        <v>69</v>
      </c>
      <c r="S22" s="15">
        <f>(Q22+R22)/2</f>
        <v>68.375</v>
      </c>
      <c r="T22" s="53">
        <f>RANK(S22,S$21:S$23,0)</f>
        <v>1</v>
      </c>
      <c r="U22" s="15">
        <f t="shared" si="1"/>
        <v>67.166666666666671</v>
      </c>
      <c r="V22" s="15">
        <f t="shared" si="1"/>
        <v>69</v>
      </c>
      <c r="W22" s="15">
        <f t="shared" si="1"/>
        <v>68.083333333333329</v>
      </c>
    </row>
    <row r="23" spans="1:23" s="24" customFormat="1" ht="36.75" customHeight="1" x14ac:dyDescent="0.25">
      <c r="A23" s="22">
        <f>RANK(W23,W$21:W$23,0)</f>
        <v>3</v>
      </c>
      <c r="B23" s="28" t="s">
        <v>91</v>
      </c>
      <c r="C23" s="26" t="s">
        <v>92</v>
      </c>
      <c r="D23" s="27">
        <v>1</v>
      </c>
      <c r="E23" s="28" t="s">
        <v>93</v>
      </c>
      <c r="F23" s="26" t="s">
        <v>94</v>
      </c>
      <c r="G23" s="27" t="s">
        <v>105</v>
      </c>
      <c r="H23" s="27" t="s">
        <v>186</v>
      </c>
      <c r="I23" s="23">
        <v>64.25</v>
      </c>
      <c r="J23" s="15">
        <v>67</v>
      </c>
      <c r="K23" s="15">
        <f>(I23+J23)/2</f>
        <v>65.625</v>
      </c>
      <c r="L23" s="53">
        <f>RANK(K23,K$21:K$23,0)</f>
        <v>3</v>
      </c>
      <c r="M23" s="23">
        <v>61.25</v>
      </c>
      <c r="N23" s="15">
        <v>68</v>
      </c>
      <c r="O23" s="15">
        <f>(M23+N23)/2</f>
        <v>64.625</v>
      </c>
      <c r="P23" s="53">
        <f>RANK(O23,O$21:O$23,0)</f>
        <v>3</v>
      </c>
      <c r="Q23" s="23">
        <v>66</v>
      </c>
      <c r="R23" s="15">
        <v>68</v>
      </c>
      <c r="S23" s="15">
        <f>(Q23+R23)/2</f>
        <v>67</v>
      </c>
      <c r="T23" s="53">
        <f>RANK(S23,S$21:S$23,0)</f>
        <v>3</v>
      </c>
      <c r="U23" s="15">
        <f t="shared" si="1"/>
        <v>63.833333333333336</v>
      </c>
      <c r="V23" s="15">
        <f t="shared" si="1"/>
        <v>67.666666666666671</v>
      </c>
      <c r="W23" s="15">
        <f t="shared" si="1"/>
        <v>65.75</v>
      </c>
    </row>
    <row r="24" spans="1:23" s="19" customFormat="1" ht="18.75" x14ac:dyDescent="0.3">
      <c r="A24" s="241" t="s">
        <v>274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</row>
    <row r="25" spans="1:23" s="19" customFormat="1" ht="18.75" x14ac:dyDescent="0.3">
      <c r="A25" s="294" t="s">
        <v>409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</row>
    <row r="26" spans="1:23" s="19" customFormat="1" ht="18.75" x14ac:dyDescent="0.3">
      <c r="A26" s="208" t="s">
        <v>8</v>
      </c>
      <c r="B26" s="208"/>
      <c r="C26" s="208"/>
      <c r="D26" s="208"/>
      <c r="E26" s="208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95" t="s">
        <v>273</v>
      </c>
      <c r="W26" s="295"/>
    </row>
    <row r="27" spans="1:23" ht="15" customHeight="1" x14ac:dyDescent="0.25">
      <c r="A27" s="287" t="s">
        <v>21</v>
      </c>
      <c r="B27" s="281" t="s">
        <v>2</v>
      </c>
      <c r="C27" s="281" t="s">
        <v>30</v>
      </c>
      <c r="D27" s="287" t="s">
        <v>3</v>
      </c>
      <c r="E27" s="281" t="s">
        <v>4</v>
      </c>
      <c r="F27" s="281" t="s">
        <v>30</v>
      </c>
      <c r="G27" s="281" t="s">
        <v>5</v>
      </c>
      <c r="H27" s="281" t="s">
        <v>13</v>
      </c>
      <c r="I27" s="291" t="s">
        <v>38</v>
      </c>
      <c r="J27" s="292"/>
      <c r="K27" s="292"/>
      <c r="L27" s="293"/>
      <c r="M27" s="285" t="s">
        <v>28</v>
      </c>
      <c r="N27" s="285"/>
      <c r="O27" s="285"/>
      <c r="P27" s="285"/>
      <c r="Q27" s="285" t="s">
        <v>27</v>
      </c>
      <c r="R27" s="285"/>
      <c r="S27" s="285"/>
      <c r="T27" s="285"/>
      <c r="U27" s="289" t="s">
        <v>33</v>
      </c>
      <c r="V27" s="281" t="s">
        <v>40</v>
      </c>
      <c r="W27" s="283" t="s">
        <v>24</v>
      </c>
    </row>
    <row r="28" spans="1:23" ht="40.5" customHeight="1" x14ac:dyDescent="0.25">
      <c r="A28" s="288"/>
      <c r="B28" s="286"/>
      <c r="C28" s="282"/>
      <c r="D28" s="288"/>
      <c r="E28" s="286"/>
      <c r="F28" s="282"/>
      <c r="G28" s="286"/>
      <c r="H28" s="286"/>
      <c r="I28" s="21" t="s">
        <v>33</v>
      </c>
      <c r="J28" s="6" t="s">
        <v>40</v>
      </c>
      <c r="K28" s="6" t="s">
        <v>22</v>
      </c>
      <c r="L28" s="5" t="s">
        <v>21</v>
      </c>
      <c r="M28" s="21" t="s">
        <v>33</v>
      </c>
      <c r="N28" s="6" t="s">
        <v>40</v>
      </c>
      <c r="O28" s="6" t="s">
        <v>22</v>
      </c>
      <c r="P28" s="5" t="s">
        <v>21</v>
      </c>
      <c r="Q28" s="21" t="s">
        <v>33</v>
      </c>
      <c r="R28" s="6" t="s">
        <v>40</v>
      </c>
      <c r="S28" s="6" t="s">
        <v>22</v>
      </c>
      <c r="T28" s="5" t="s">
        <v>21</v>
      </c>
      <c r="U28" s="290"/>
      <c r="V28" s="282"/>
      <c r="W28" s="284"/>
    </row>
    <row r="29" spans="1:23" s="24" customFormat="1" ht="36.75" customHeight="1" x14ac:dyDescent="0.25">
      <c r="A29" s="22">
        <f>RANK(W29,W$29:W$32,0)</f>
        <v>1</v>
      </c>
      <c r="B29" s="28" t="s">
        <v>96</v>
      </c>
      <c r="C29" s="30" t="s">
        <v>11</v>
      </c>
      <c r="D29" s="31">
        <v>1</v>
      </c>
      <c r="E29" s="33" t="s">
        <v>77</v>
      </c>
      <c r="F29" s="30" t="s">
        <v>78</v>
      </c>
      <c r="G29" s="31" t="s">
        <v>76</v>
      </c>
      <c r="H29" s="27" t="s">
        <v>186</v>
      </c>
      <c r="I29" s="23">
        <v>66.75</v>
      </c>
      <c r="J29" s="15">
        <v>69</v>
      </c>
      <c r="K29" s="15">
        <f>(I29+J29)/2</f>
        <v>67.875</v>
      </c>
      <c r="L29" s="53">
        <f>RANK(K29,K$29:K$32,0)</f>
        <v>1</v>
      </c>
      <c r="M29" s="23">
        <v>68</v>
      </c>
      <c r="N29" s="15">
        <v>68</v>
      </c>
      <c r="O29" s="15">
        <f>(M29+N29)/2</f>
        <v>68</v>
      </c>
      <c r="P29" s="53">
        <f>RANK(O29,O$29:O$32,0)</f>
        <v>1</v>
      </c>
      <c r="Q29" s="23">
        <v>67</v>
      </c>
      <c r="R29" s="15">
        <v>66</v>
      </c>
      <c r="S29" s="15">
        <f>(Q29+R29)/2</f>
        <v>66.5</v>
      </c>
      <c r="T29" s="53">
        <f>RANK(S29,S$29:S$32,0)</f>
        <v>2</v>
      </c>
      <c r="U29" s="15">
        <f t="shared" ref="U29:W32" si="2">(I29+M29+Q29)/3</f>
        <v>67.25</v>
      </c>
      <c r="V29" s="15">
        <f t="shared" si="2"/>
        <v>67.666666666666671</v>
      </c>
      <c r="W29" s="15">
        <f t="shared" si="2"/>
        <v>67.458333333333329</v>
      </c>
    </row>
    <row r="30" spans="1:23" s="24" customFormat="1" ht="36.75" customHeight="1" x14ac:dyDescent="0.25">
      <c r="A30" s="22">
        <f>RANK(W30,W$29:W$32,0)</f>
        <v>2</v>
      </c>
      <c r="B30" s="28" t="s">
        <v>258</v>
      </c>
      <c r="C30" s="26" t="s">
        <v>11</v>
      </c>
      <c r="D30" s="27">
        <v>3</v>
      </c>
      <c r="E30" s="28" t="s">
        <v>95</v>
      </c>
      <c r="F30" s="26" t="s">
        <v>94</v>
      </c>
      <c r="G30" s="27" t="s">
        <v>105</v>
      </c>
      <c r="H30" s="27" t="s">
        <v>186</v>
      </c>
      <c r="I30" s="23">
        <v>64.25</v>
      </c>
      <c r="J30" s="15">
        <v>66</v>
      </c>
      <c r="K30" s="15">
        <f>(I30+J30)/2</f>
        <v>65.125</v>
      </c>
      <c r="L30" s="53">
        <f>RANK(K30,K$29:K$32,0)</f>
        <v>2</v>
      </c>
      <c r="M30" s="23">
        <v>65.25</v>
      </c>
      <c r="N30" s="15">
        <v>69</v>
      </c>
      <c r="O30" s="15">
        <f>(M30+N30)/2</f>
        <v>67.125</v>
      </c>
      <c r="P30" s="53">
        <f>RANK(O30,O$29:O$32,0)</f>
        <v>2</v>
      </c>
      <c r="Q30" s="23">
        <v>66.25</v>
      </c>
      <c r="R30" s="15">
        <v>69</v>
      </c>
      <c r="S30" s="15">
        <f>(Q30+R30)/2</f>
        <v>67.625</v>
      </c>
      <c r="T30" s="53">
        <f>RANK(S30,S$29:S$32,0)</f>
        <v>1</v>
      </c>
      <c r="U30" s="15">
        <f t="shared" si="2"/>
        <v>65.25</v>
      </c>
      <c r="V30" s="15">
        <f t="shared" si="2"/>
        <v>68</v>
      </c>
      <c r="W30" s="15">
        <f t="shared" si="2"/>
        <v>66.625</v>
      </c>
    </row>
    <row r="31" spans="1:23" s="24" customFormat="1" ht="36.75" customHeight="1" x14ac:dyDescent="0.25">
      <c r="A31" s="22">
        <f>RANK(W31,W$29:W$32,0)</f>
        <v>3</v>
      </c>
      <c r="B31" s="38" t="s">
        <v>112</v>
      </c>
      <c r="C31" s="52" t="s">
        <v>111</v>
      </c>
      <c r="D31" s="35" t="s">
        <v>7</v>
      </c>
      <c r="E31" s="33" t="s">
        <v>117</v>
      </c>
      <c r="F31" s="26" t="s">
        <v>118</v>
      </c>
      <c r="G31" s="27" t="s">
        <v>108</v>
      </c>
      <c r="H31" s="27" t="s">
        <v>186</v>
      </c>
      <c r="I31" s="23">
        <v>62.5</v>
      </c>
      <c r="J31" s="15">
        <v>64</v>
      </c>
      <c r="K31" s="15">
        <f>(I31+J31)/2</f>
        <v>63.25</v>
      </c>
      <c r="L31" s="53">
        <f>RANK(K31,K$29:K$32,0)</f>
        <v>4</v>
      </c>
      <c r="M31" s="23">
        <v>64.75</v>
      </c>
      <c r="N31" s="15">
        <v>67</v>
      </c>
      <c r="O31" s="15">
        <f>(M31+N31)/2</f>
        <v>65.875</v>
      </c>
      <c r="P31" s="53">
        <f>RANK(O31,O$29:O$32,0)</f>
        <v>3</v>
      </c>
      <c r="Q31" s="23">
        <v>65.75</v>
      </c>
      <c r="R31" s="15">
        <v>67</v>
      </c>
      <c r="S31" s="15">
        <f>(Q31+R31)/2</f>
        <v>66.375</v>
      </c>
      <c r="T31" s="53">
        <f>RANK(S31,S$29:S$32,0)</f>
        <v>3</v>
      </c>
      <c r="U31" s="15">
        <f t="shared" si="2"/>
        <v>64.333333333333329</v>
      </c>
      <c r="V31" s="15">
        <f t="shared" si="2"/>
        <v>66</v>
      </c>
      <c r="W31" s="15">
        <f t="shared" si="2"/>
        <v>65.166666666666671</v>
      </c>
    </row>
    <row r="32" spans="1:23" s="24" customFormat="1" ht="36.75" customHeight="1" x14ac:dyDescent="0.25">
      <c r="A32" s="22">
        <f>RANK(W32,W$29:W$32,0)</f>
        <v>4</v>
      </c>
      <c r="B32" s="28" t="s">
        <v>149</v>
      </c>
      <c r="C32" s="26" t="s">
        <v>11</v>
      </c>
      <c r="D32" s="27" t="s">
        <v>6</v>
      </c>
      <c r="E32" s="33" t="s">
        <v>152</v>
      </c>
      <c r="F32" s="26" t="s">
        <v>153</v>
      </c>
      <c r="G32" s="27" t="s">
        <v>105</v>
      </c>
      <c r="H32" s="27" t="s">
        <v>186</v>
      </c>
      <c r="I32" s="23">
        <v>63.75</v>
      </c>
      <c r="J32" s="15">
        <v>65</v>
      </c>
      <c r="K32" s="15">
        <f>(I32+J32)/2</f>
        <v>64.375</v>
      </c>
      <c r="L32" s="53">
        <f>RANK(K32,K$29:K$32,0)</f>
        <v>3</v>
      </c>
      <c r="M32" s="23">
        <v>65</v>
      </c>
      <c r="N32" s="15">
        <v>66</v>
      </c>
      <c r="O32" s="15">
        <f>(M32+N32)/2</f>
        <v>65.5</v>
      </c>
      <c r="P32" s="53">
        <f>RANK(O32,O$29:O$32,0)</f>
        <v>4</v>
      </c>
      <c r="Q32" s="23">
        <v>64</v>
      </c>
      <c r="R32" s="15">
        <v>64</v>
      </c>
      <c r="S32" s="15">
        <f>(Q32+R32)/2</f>
        <v>64</v>
      </c>
      <c r="T32" s="53">
        <f>RANK(S32,S$29:S$32,0)</f>
        <v>4</v>
      </c>
      <c r="U32" s="15">
        <f t="shared" si="2"/>
        <v>64.25</v>
      </c>
      <c r="V32" s="15">
        <f t="shared" si="2"/>
        <v>65</v>
      </c>
      <c r="W32" s="15">
        <f t="shared" si="2"/>
        <v>64.625</v>
      </c>
    </row>
    <row r="33" spans="1:23" s="19" customFormat="1" ht="48" customHeight="1" x14ac:dyDescent="0.3">
      <c r="B33" s="54" t="s">
        <v>9</v>
      </c>
      <c r="C33" s="54"/>
      <c r="D33" s="25"/>
      <c r="I33" s="24"/>
      <c r="J33" s="24"/>
      <c r="K33" s="24"/>
      <c r="L33" s="24"/>
      <c r="O33" s="24" t="s">
        <v>342</v>
      </c>
    </row>
    <row r="34" spans="1:23" s="24" customFormat="1" ht="48" customHeight="1" x14ac:dyDescent="0.25">
      <c r="A34" s="45"/>
      <c r="B34" s="24" t="s">
        <v>37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4" t="s">
        <v>486</v>
      </c>
      <c r="P34" s="45"/>
      <c r="Q34" s="45"/>
      <c r="R34" s="45"/>
      <c r="S34" s="45"/>
      <c r="T34" s="45"/>
      <c r="U34" s="45"/>
      <c r="V34" s="45"/>
      <c r="W34" s="45"/>
    </row>
    <row r="35" spans="1:23" s="19" customFormat="1" ht="48" customHeight="1" x14ac:dyDescent="0.3">
      <c r="B35" s="296" t="s">
        <v>10</v>
      </c>
      <c r="C35" s="296"/>
      <c r="D35" s="296"/>
      <c r="I35" s="24"/>
      <c r="J35" s="24"/>
      <c r="K35" s="24"/>
      <c r="L35" s="24"/>
      <c r="O35" s="24" t="s">
        <v>487</v>
      </c>
    </row>
  </sheetData>
  <sortState ref="A29:XFD32">
    <sortCondition ref="A29"/>
  </sortState>
  <mergeCells count="59">
    <mergeCell ref="H19:H20"/>
    <mergeCell ref="I19:L19"/>
    <mergeCell ref="M19:P19"/>
    <mergeCell ref="F6:F7"/>
    <mergeCell ref="G6:G7"/>
    <mergeCell ref="H6:H7"/>
    <mergeCell ref="I6:L6"/>
    <mergeCell ref="A14:W14"/>
    <mergeCell ref="A15:W15"/>
    <mergeCell ref="B19:B20"/>
    <mergeCell ref="C19:C20"/>
    <mergeCell ref="D19:D20"/>
    <mergeCell ref="E19:E20"/>
    <mergeCell ref="G19:G20"/>
    <mergeCell ref="E6:E7"/>
    <mergeCell ref="A6:A7"/>
    <mergeCell ref="B35:D35"/>
    <mergeCell ref="A16:W16"/>
    <mergeCell ref="A17:W17"/>
    <mergeCell ref="A18:E18"/>
    <mergeCell ref="V18:W18"/>
    <mergeCell ref="A19:A20"/>
    <mergeCell ref="F19:F20"/>
    <mergeCell ref="U19:U20"/>
    <mergeCell ref="V19:V20"/>
    <mergeCell ref="W19:W20"/>
    <mergeCell ref="Q19:T19"/>
    <mergeCell ref="A24:W24"/>
    <mergeCell ref="A25:W25"/>
    <mergeCell ref="A26:E26"/>
    <mergeCell ref="V26:W26"/>
    <mergeCell ref="A27:A28"/>
    <mergeCell ref="A1:W1"/>
    <mergeCell ref="A2:W2"/>
    <mergeCell ref="A3:W3"/>
    <mergeCell ref="A4:W4"/>
    <mergeCell ref="A5:E5"/>
    <mergeCell ref="V5:W5"/>
    <mergeCell ref="B6:B7"/>
    <mergeCell ref="C6:C7"/>
    <mergeCell ref="D6:D7"/>
    <mergeCell ref="Q6:T6"/>
    <mergeCell ref="U6:U7"/>
    <mergeCell ref="V6:V7"/>
    <mergeCell ref="W6:W7"/>
    <mergeCell ref="M6:P6"/>
    <mergeCell ref="B27:B28"/>
    <mergeCell ref="C27:C28"/>
    <mergeCell ref="D27:D28"/>
    <mergeCell ref="E27:E28"/>
    <mergeCell ref="F27:F28"/>
    <mergeCell ref="U27:U28"/>
    <mergeCell ref="V27:V28"/>
    <mergeCell ref="W27:W28"/>
    <mergeCell ref="G27:G28"/>
    <mergeCell ref="H27:H28"/>
    <mergeCell ref="I27:L27"/>
    <mergeCell ref="M27:P27"/>
    <mergeCell ref="Q27:T27"/>
  </mergeCells>
  <pageMargins left="0" right="0" top="0" bottom="0" header="0.31496062992125984" footer="0.31496062992125984"/>
  <pageSetup paperSize="9" scale="5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topLeftCell="A17" zoomScale="80" zoomScaleNormal="80" workbookViewId="0">
      <selection activeCell="E22" sqref="E22:F22"/>
    </sheetView>
  </sheetViews>
  <sheetFormatPr defaultRowHeight="15" x14ac:dyDescent="0.25"/>
  <cols>
    <col min="1" max="1" width="6.140625" style="2" customWidth="1"/>
    <col min="2" max="2" width="17.42578125" style="2" customWidth="1"/>
    <col min="3" max="3" width="4.5703125" style="2" hidden="1" customWidth="1"/>
    <col min="4" max="4" width="8.42578125" style="2" customWidth="1"/>
    <col min="5" max="5" width="49.140625" style="2" customWidth="1"/>
    <col min="6" max="6" width="4" style="2" hidden="1" customWidth="1"/>
    <col min="7" max="7" width="14.85546875" style="2" hidden="1" customWidth="1"/>
    <col min="8" max="8" width="20.42578125" style="2" customWidth="1"/>
    <col min="9" max="9" width="8.5703125" style="2" customWidth="1"/>
    <col min="10" max="10" width="11.28515625" style="2" customWidth="1"/>
    <col min="11" max="11" width="4.7109375" style="2" customWidth="1"/>
    <col min="12" max="12" width="8.7109375" style="2" customWidth="1"/>
    <col min="13" max="13" width="11.28515625" style="2" customWidth="1"/>
    <col min="14" max="14" width="5.5703125" style="2" customWidth="1"/>
    <col min="15" max="15" width="8.7109375" style="2" customWidth="1"/>
    <col min="16" max="16" width="11.28515625" style="2" customWidth="1"/>
    <col min="17" max="17" width="5.5703125" style="2" customWidth="1"/>
    <col min="18" max="19" width="3.42578125" style="2" customWidth="1"/>
    <col min="20" max="20" width="8.5703125" style="2" customWidth="1"/>
    <col min="21" max="21" width="9.7109375" style="2" customWidth="1"/>
    <col min="22" max="22" width="5.7109375" style="2" customWidth="1"/>
    <col min="23" max="16384" width="9.140625" style="2"/>
  </cols>
  <sheetData>
    <row r="1" spans="1:26" ht="29.25" x14ac:dyDescent="0.25">
      <c r="A1" s="272" t="s">
        <v>235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45"/>
      <c r="X1" s="45"/>
      <c r="Y1" s="45"/>
      <c r="Z1" s="45"/>
    </row>
    <row r="2" spans="1:26" ht="19.5" x14ac:dyDescent="0.25">
      <c r="A2" s="273" t="s">
        <v>191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45"/>
      <c r="X2" s="45"/>
      <c r="Y2" s="45"/>
      <c r="Z2" s="45"/>
    </row>
    <row r="3" spans="1:26" ht="19.5" x14ac:dyDescent="0.25">
      <c r="A3" s="274" t="s">
        <v>177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45"/>
      <c r="X3" s="45"/>
      <c r="Y3" s="45"/>
      <c r="Z3" s="45"/>
    </row>
    <row r="4" spans="1:26" s="19" customFormat="1" ht="15" customHeight="1" x14ac:dyDescent="0.3">
      <c r="A4" s="275" t="s">
        <v>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1:26" s="19" customFormat="1" ht="20.25" x14ac:dyDescent="0.3">
      <c r="A5" s="276" t="s">
        <v>29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</row>
    <row r="6" spans="1:26" s="19" customFormat="1" ht="20.25" x14ac:dyDescent="0.3">
      <c r="A6" s="277" t="s">
        <v>397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</row>
    <row r="7" spans="1:26" s="24" customFormat="1" ht="19.5" customHeight="1" x14ac:dyDescent="0.25">
      <c r="A7" s="278" t="s">
        <v>407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</row>
    <row r="8" spans="1:26" s="58" customFormat="1" ht="24.75" customHeight="1" x14ac:dyDescent="0.35">
      <c r="A8" s="100" t="s">
        <v>88</v>
      </c>
      <c r="B8" s="100"/>
      <c r="C8" s="101"/>
      <c r="D8" s="102"/>
      <c r="E8" s="102"/>
      <c r="F8" s="102"/>
      <c r="G8" s="102"/>
      <c r="H8" s="103"/>
      <c r="T8" s="279" t="s">
        <v>236</v>
      </c>
      <c r="U8" s="279"/>
      <c r="V8" s="279"/>
    </row>
    <row r="9" spans="1:26" s="58" customFormat="1" ht="30" customHeight="1" x14ac:dyDescent="0.25">
      <c r="A9" s="244" t="s">
        <v>21</v>
      </c>
      <c r="B9" s="236" t="s">
        <v>181</v>
      </c>
      <c r="C9" s="236" t="s">
        <v>30</v>
      </c>
      <c r="D9" s="244" t="s">
        <v>3</v>
      </c>
      <c r="E9" s="236" t="s">
        <v>182</v>
      </c>
      <c r="F9" s="236" t="s">
        <v>30</v>
      </c>
      <c r="G9" s="236" t="s">
        <v>5</v>
      </c>
      <c r="H9" s="236" t="s">
        <v>86</v>
      </c>
      <c r="I9" s="238" t="s">
        <v>38</v>
      </c>
      <c r="J9" s="238"/>
      <c r="K9" s="238"/>
      <c r="L9" s="238" t="s">
        <v>28</v>
      </c>
      <c r="M9" s="238"/>
      <c r="N9" s="238"/>
      <c r="O9" s="238" t="s">
        <v>27</v>
      </c>
      <c r="P9" s="238"/>
      <c r="Q9" s="238"/>
      <c r="R9" s="239" t="s">
        <v>31</v>
      </c>
      <c r="S9" s="239" t="s">
        <v>26</v>
      </c>
      <c r="T9" s="244" t="s">
        <v>25</v>
      </c>
      <c r="U9" s="246" t="s">
        <v>24</v>
      </c>
      <c r="V9" s="270" t="s">
        <v>32</v>
      </c>
    </row>
    <row r="10" spans="1:26" s="58" customFormat="1" ht="56.25" customHeight="1" x14ac:dyDescent="0.25">
      <c r="A10" s="245"/>
      <c r="B10" s="237"/>
      <c r="C10" s="237"/>
      <c r="D10" s="245"/>
      <c r="E10" s="237"/>
      <c r="F10" s="237"/>
      <c r="G10" s="237"/>
      <c r="H10" s="237"/>
      <c r="I10" s="72" t="s">
        <v>23</v>
      </c>
      <c r="J10" s="73" t="s">
        <v>22</v>
      </c>
      <c r="K10" s="74" t="s">
        <v>21</v>
      </c>
      <c r="L10" s="72" t="s">
        <v>23</v>
      </c>
      <c r="M10" s="73" t="s">
        <v>22</v>
      </c>
      <c r="N10" s="74" t="s">
        <v>21</v>
      </c>
      <c r="O10" s="72" t="s">
        <v>23</v>
      </c>
      <c r="P10" s="73" t="s">
        <v>22</v>
      </c>
      <c r="Q10" s="74" t="s">
        <v>21</v>
      </c>
      <c r="R10" s="240"/>
      <c r="S10" s="240"/>
      <c r="T10" s="245"/>
      <c r="U10" s="247"/>
      <c r="V10" s="271"/>
    </row>
    <row r="11" spans="1:26" s="58" customFormat="1" ht="47.25" customHeight="1" x14ac:dyDescent="0.25">
      <c r="A11" s="64">
        <f t="shared" ref="A11:A18" si="0">RANK(U11,U$11:U$18,0)</f>
        <v>1</v>
      </c>
      <c r="B11" s="28" t="s">
        <v>267</v>
      </c>
      <c r="C11" s="30" t="s">
        <v>268</v>
      </c>
      <c r="D11" s="31">
        <v>3</v>
      </c>
      <c r="E11" s="33" t="s">
        <v>152</v>
      </c>
      <c r="F11" s="26" t="s">
        <v>153</v>
      </c>
      <c r="G11" s="27" t="s">
        <v>105</v>
      </c>
      <c r="H11" s="27" t="s">
        <v>105</v>
      </c>
      <c r="I11" s="98">
        <v>204</v>
      </c>
      <c r="J11" s="88">
        <f t="shared" ref="J11:J18" si="1">I11/3</f>
        <v>68</v>
      </c>
      <c r="K11" s="64">
        <f t="shared" ref="K11:K18" si="2">RANK(J11,J$11:J$18,0)</f>
        <v>1</v>
      </c>
      <c r="L11" s="98">
        <v>193.5</v>
      </c>
      <c r="M11" s="88">
        <f t="shared" ref="M11:M18" si="3">L11/3</f>
        <v>64.5</v>
      </c>
      <c r="N11" s="64">
        <f t="shared" ref="N11:N18" si="4">RANK(M11,M$11:M$18,0)</f>
        <v>1</v>
      </c>
      <c r="O11" s="98">
        <v>198</v>
      </c>
      <c r="P11" s="88">
        <f t="shared" ref="P11:P18" si="5">O11/3</f>
        <v>66</v>
      </c>
      <c r="Q11" s="64">
        <f t="shared" ref="Q11:Q18" si="6">RANK(P11,P$11:P$18,0)</f>
        <v>1</v>
      </c>
      <c r="R11" s="64"/>
      <c r="S11" s="64"/>
      <c r="T11" s="98">
        <f t="shared" ref="T11:T18" si="7">I11+L11+O11</f>
        <v>595.5</v>
      </c>
      <c r="U11" s="88">
        <f t="shared" ref="U11:U18" si="8">(J11+M11+P11)/3</f>
        <v>66.166666666666671</v>
      </c>
      <c r="V11" s="64"/>
    </row>
    <row r="12" spans="1:26" s="58" customFormat="1" ht="47.25" customHeight="1" x14ac:dyDescent="0.25">
      <c r="A12" s="64">
        <f t="shared" si="0"/>
        <v>2</v>
      </c>
      <c r="B12" s="51" t="s">
        <v>148</v>
      </c>
      <c r="C12" s="52" t="s">
        <v>154</v>
      </c>
      <c r="D12" s="35">
        <v>3</v>
      </c>
      <c r="E12" s="33" t="s">
        <v>150</v>
      </c>
      <c r="F12" s="26" t="s">
        <v>151</v>
      </c>
      <c r="G12" s="27" t="s">
        <v>105</v>
      </c>
      <c r="H12" s="27" t="s">
        <v>105</v>
      </c>
      <c r="I12" s="98">
        <v>186.5</v>
      </c>
      <c r="J12" s="88">
        <f t="shared" si="1"/>
        <v>62.166666666666664</v>
      </c>
      <c r="K12" s="64">
        <f t="shared" si="2"/>
        <v>2</v>
      </c>
      <c r="L12" s="98">
        <v>192.5</v>
      </c>
      <c r="M12" s="88">
        <f t="shared" si="3"/>
        <v>64.166666666666671</v>
      </c>
      <c r="N12" s="64">
        <f t="shared" si="4"/>
        <v>2</v>
      </c>
      <c r="O12" s="98">
        <v>185.5</v>
      </c>
      <c r="P12" s="88">
        <f t="shared" si="5"/>
        <v>61.833333333333336</v>
      </c>
      <c r="Q12" s="64">
        <f t="shared" si="6"/>
        <v>6</v>
      </c>
      <c r="R12" s="64"/>
      <c r="S12" s="64"/>
      <c r="T12" s="98">
        <f t="shared" si="7"/>
        <v>564.5</v>
      </c>
      <c r="U12" s="88">
        <f t="shared" si="8"/>
        <v>62.722222222222229</v>
      </c>
      <c r="V12" s="64"/>
    </row>
    <row r="13" spans="1:26" s="58" customFormat="1" ht="47.25" customHeight="1" x14ac:dyDescent="0.25">
      <c r="A13" s="64">
        <f t="shared" si="0"/>
        <v>3</v>
      </c>
      <c r="B13" s="38" t="s">
        <v>102</v>
      </c>
      <c r="C13" s="52" t="s">
        <v>11</v>
      </c>
      <c r="D13" s="35" t="s">
        <v>79</v>
      </c>
      <c r="E13" s="28" t="s">
        <v>49</v>
      </c>
      <c r="F13" s="26" t="s">
        <v>50</v>
      </c>
      <c r="G13" s="27" t="s">
        <v>45</v>
      </c>
      <c r="H13" s="27" t="s">
        <v>47</v>
      </c>
      <c r="I13" s="98">
        <v>183</v>
      </c>
      <c r="J13" s="88">
        <f t="shared" si="1"/>
        <v>61</v>
      </c>
      <c r="K13" s="64">
        <f t="shared" si="2"/>
        <v>6</v>
      </c>
      <c r="L13" s="98">
        <v>189</v>
      </c>
      <c r="M13" s="88">
        <f t="shared" si="3"/>
        <v>63</v>
      </c>
      <c r="N13" s="64">
        <f t="shared" si="4"/>
        <v>3</v>
      </c>
      <c r="O13" s="98">
        <v>191.5</v>
      </c>
      <c r="P13" s="88">
        <f t="shared" si="5"/>
        <v>63.833333333333336</v>
      </c>
      <c r="Q13" s="64">
        <f t="shared" si="6"/>
        <v>2</v>
      </c>
      <c r="R13" s="64"/>
      <c r="S13" s="64"/>
      <c r="T13" s="98">
        <f t="shared" si="7"/>
        <v>563.5</v>
      </c>
      <c r="U13" s="88">
        <f t="shared" si="8"/>
        <v>62.611111111111114</v>
      </c>
      <c r="V13" s="64"/>
    </row>
    <row r="14" spans="1:26" s="58" customFormat="1" ht="47.25" customHeight="1" x14ac:dyDescent="0.25">
      <c r="A14" s="64">
        <f t="shared" si="0"/>
        <v>4</v>
      </c>
      <c r="B14" s="51" t="s">
        <v>259</v>
      </c>
      <c r="C14" s="115">
        <v>91302</v>
      </c>
      <c r="D14" s="37" t="s">
        <v>6</v>
      </c>
      <c r="E14" s="28" t="s">
        <v>95</v>
      </c>
      <c r="F14" s="26" t="s">
        <v>94</v>
      </c>
      <c r="G14" s="27" t="s">
        <v>105</v>
      </c>
      <c r="H14" s="27" t="s">
        <v>105</v>
      </c>
      <c r="I14" s="98">
        <v>185.5</v>
      </c>
      <c r="J14" s="88">
        <f t="shared" si="1"/>
        <v>61.833333333333336</v>
      </c>
      <c r="K14" s="64">
        <f t="shared" si="2"/>
        <v>3</v>
      </c>
      <c r="L14" s="98">
        <v>183.5</v>
      </c>
      <c r="M14" s="88">
        <f t="shared" si="3"/>
        <v>61.166666666666664</v>
      </c>
      <c r="N14" s="64">
        <f t="shared" si="4"/>
        <v>4</v>
      </c>
      <c r="O14" s="98">
        <v>188</v>
      </c>
      <c r="P14" s="88">
        <f t="shared" si="5"/>
        <v>62.666666666666664</v>
      </c>
      <c r="Q14" s="64">
        <f t="shared" si="6"/>
        <v>4</v>
      </c>
      <c r="R14" s="64"/>
      <c r="S14" s="64"/>
      <c r="T14" s="98">
        <f t="shared" si="7"/>
        <v>557</v>
      </c>
      <c r="U14" s="88">
        <f t="shared" si="8"/>
        <v>61.888888888888886</v>
      </c>
      <c r="V14" s="64"/>
    </row>
    <row r="15" spans="1:26" s="58" customFormat="1" ht="47.25" customHeight="1" x14ac:dyDescent="0.25">
      <c r="A15" s="64">
        <f t="shared" si="0"/>
        <v>4</v>
      </c>
      <c r="B15" s="29" t="s">
        <v>238</v>
      </c>
      <c r="C15" s="26" t="s">
        <v>239</v>
      </c>
      <c r="D15" s="32">
        <v>3</v>
      </c>
      <c r="E15" s="33" t="s">
        <v>256</v>
      </c>
      <c r="F15" s="26" t="s">
        <v>257</v>
      </c>
      <c r="G15" s="27" t="s">
        <v>240</v>
      </c>
      <c r="H15" s="27" t="s">
        <v>105</v>
      </c>
      <c r="I15" s="98">
        <v>183.5</v>
      </c>
      <c r="J15" s="88">
        <f t="shared" si="1"/>
        <v>61.166666666666664</v>
      </c>
      <c r="K15" s="64">
        <f t="shared" si="2"/>
        <v>4</v>
      </c>
      <c r="L15" s="98">
        <v>183.5</v>
      </c>
      <c r="M15" s="88">
        <f t="shared" si="3"/>
        <v>61.166666666666664</v>
      </c>
      <c r="N15" s="64">
        <f t="shared" si="4"/>
        <v>4</v>
      </c>
      <c r="O15" s="98">
        <v>190</v>
      </c>
      <c r="P15" s="88">
        <f t="shared" si="5"/>
        <v>63.333333333333336</v>
      </c>
      <c r="Q15" s="64">
        <f t="shared" si="6"/>
        <v>3</v>
      </c>
      <c r="R15" s="64"/>
      <c r="S15" s="64"/>
      <c r="T15" s="98">
        <f t="shared" si="7"/>
        <v>557</v>
      </c>
      <c r="U15" s="88">
        <f t="shared" si="8"/>
        <v>61.888888888888886</v>
      </c>
      <c r="V15" s="64"/>
    </row>
    <row r="16" spans="1:26" s="58" customFormat="1" ht="47.25" customHeight="1" x14ac:dyDescent="0.25">
      <c r="A16" s="64">
        <f t="shared" si="0"/>
        <v>6</v>
      </c>
      <c r="B16" s="38" t="s">
        <v>127</v>
      </c>
      <c r="C16" s="52" t="s">
        <v>128</v>
      </c>
      <c r="D16" s="27" t="s">
        <v>7</v>
      </c>
      <c r="E16" s="33" t="s">
        <v>213</v>
      </c>
      <c r="F16" s="26" t="s">
        <v>103</v>
      </c>
      <c r="G16" s="27" t="s">
        <v>45</v>
      </c>
      <c r="H16" s="27" t="s">
        <v>47</v>
      </c>
      <c r="I16" s="98">
        <v>183.5</v>
      </c>
      <c r="J16" s="88">
        <f t="shared" si="1"/>
        <v>61.166666666666664</v>
      </c>
      <c r="K16" s="64">
        <f t="shared" si="2"/>
        <v>4</v>
      </c>
      <c r="L16" s="98">
        <v>174.5</v>
      </c>
      <c r="M16" s="88">
        <f t="shared" si="3"/>
        <v>58.166666666666664</v>
      </c>
      <c r="N16" s="64">
        <f t="shared" si="4"/>
        <v>8</v>
      </c>
      <c r="O16" s="98">
        <v>187</v>
      </c>
      <c r="P16" s="88">
        <f t="shared" si="5"/>
        <v>62.333333333333336</v>
      </c>
      <c r="Q16" s="64">
        <f t="shared" si="6"/>
        <v>5</v>
      </c>
      <c r="R16" s="64"/>
      <c r="S16" s="64"/>
      <c r="T16" s="98">
        <f t="shared" si="7"/>
        <v>545</v>
      </c>
      <c r="U16" s="88">
        <f t="shared" si="8"/>
        <v>60.55555555555555</v>
      </c>
      <c r="V16" s="64"/>
    </row>
    <row r="17" spans="1:27" s="58" customFormat="1" ht="47.25" customHeight="1" x14ac:dyDescent="0.25">
      <c r="A17" s="64">
        <f t="shared" si="0"/>
        <v>7</v>
      </c>
      <c r="B17" s="28" t="s">
        <v>399</v>
      </c>
      <c r="C17" s="30" t="s">
        <v>395</v>
      </c>
      <c r="D17" s="31"/>
      <c r="E17" s="33" t="s">
        <v>279</v>
      </c>
      <c r="F17" s="30" t="s">
        <v>280</v>
      </c>
      <c r="G17" s="31" t="s">
        <v>107</v>
      </c>
      <c r="H17" s="27" t="s">
        <v>41</v>
      </c>
      <c r="I17" s="98">
        <v>176.5</v>
      </c>
      <c r="J17" s="88">
        <f t="shared" si="1"/>
        <v>58.833333333333336</v>
      </c>
      <c r="K17" s="64">
        <f t="shared" si="2"/>
        <v>7</v>
      </c>
      <c r="L17" s="98">
        <v>180</v>
      </c>
      <c r="M17" s="88">
        <f t="shared" si="3"/>
        <v>60</v>
      </c>
      <c r="N17" s="64">
        <f t="shared" si="4"/>
        <v>6</v>
      </c>
      <c r="O17" s="98">
        <v>183.5</v>
      </c>
      <c r="P17" s="88">
        <f t="shared" si="5"/>
        <v>61.166666666666664</v>
      </c>
      <c r="Q17" s="64">
        <f t="shared" si="6"/>
        <v>7</v>
      </c>
      <c r="R17" s="64"/>
      <c r="S17" s="64"/>
      <c r="T17" s="98">
        <f t="shared" si="7"/>
        <v>540</v>
      </c>
      <c r="U17" s="88">
        <f t="shared" si="8"/>
        <v>60</v>
      </c>
      <c r="V17" s="64"/>
    </row>
    <row r="18" spans="1:27" s="58" customFormat="1" ht="47.25" customHeight="1" x14ac:dyDescent="0.25">
      <c r="A18" s="64">
        <f t="shared" si="0"/>
        <v>8</v>
      </c>
      <c r="B18" s="29" t="s">
        <v>100</v>
      </c>
      <c r="C18" s="52" t="s">
        <v>123</v>
      </c>
      <c r="D18" s="35" t="s">
        <v>7</v>
      </c>
      <c r="E18" s="28" t="s">
        <v>124</v>
      </c>
      <c r="F18" s="26" t="s">
        <v>125</v>
      </c>
      <c r="G18" s="27" t="s">
        <v>126</v>
      </c>
      <c r="H18" s="27" t="s">
        <v>47</v>
      </c>
      <c r="I18" s="98">
        <v>171</v>
      </c>
      <c r="J18" s="88">
        <f t="shared" si="1"/>
        <v>57</v>
      </c>
      <c r="K18" s="64">
        <f t="shared" si="2"/>
        <v>8</v>
      </c>
      <c r="L18" s="98">
        <v>177</v>
      </c>
      <c r="M18" s="88">
        <f t="shared" si="3"/>
        <v>59</v>
      </c>
      <c r="N18" s="64">
        <f t="shared" si="4"/>
        <v>7</v>
      </c>
      <c r="O18" s="98">
        <v>183.5</v>
      </c>
      <c r="P18" s="88">
        <f t="shared" si="5"/>
        <v>61.166666666666664</v>
      </c>
      <c r="Q18" s="64">
        <f t="shared" si="6"/>
        <v>7</v>
      </c>
      <c r="R18" s="64"/>
      <c r="S18" s="64"/>
      <c r="T18" s="98">
        <f t="shared" si="7"/>
        <v>531.5</v>
      </c>
      <c r="U18" s="88">
        <f t="shared" si="8"/>
        <v>59.05555555555555</v>
      </c>
      <c r="V18" s="64"/>
    </row>
    <row r="19" spans="1:27" s="19" customFormat="1" ht="36.75" customHeight="1" x14ac:dyDescent="0.3">
      <c r="A19" s="299" t="s">
        <v>398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1"/>
    </row>
    <row r="20" spans="1:27" s="58" customFormat="1" ht="32.25" customHeight="1" x14ac:dyDescent="0.25">
      <c r="A20" s="245" t="s">
        <v>21</v>
      </c>
      <c r="B20" s="237" t="s">
        <v>181</v>
      </c>
      <c r="C20" s="237" t="s">
        <v>30</v>
      </c>
      <c r="D20" s="245" t="s">
        <v>3</v>
      </c>
      <c r="E20" s="237" t="s">
        <v>182</v>
      </c>
      <c r="F20" s="237" t="s">
        <v>30</v>
      </c>
      <c r="G20" s="237" t="s">
        <v>5</v>
      </c>
      <c r="H20" s="237" t="s">
        <v>86</v>
      </c>
      <c r="I20" s="297" t="s">
        <v>38</v>
      </c>
      <c r="J20" s="297"/>
      <c r="K20" s="297"/>
      <c r="L20" s="297" t="s">
        <v>28</v>
      </c>
      <c r="M20" s="297"/>
      <c r="N20" s="297"/>
      <c r="O20" s="297" t="s">
        <v>27</v>
      </c>
      <c r="P20" s="297"/>
      <c r="Q20" s="297"/>
      <c r="R20" s="298" t="s">
        <v>31</v>
      </c>
      <c r="S20" s="298" t="s">
        <v>26</v>
      </c>
      <c r="T20" s="245" t="s">
        <v>25</v>
      </c>
      <c r="U20" s="247" t="s">
        <v>24</v>
      </c>
      <c r="V20" s="2"/>
    </row>
    <row r="21" spans="1:27" s="58" customFormat="1" ht="54.75" customHeight="1" x14ac:dyDescent="0.35">
      <c r="A21" s="245"/>
      <c r="B21" s="237"/>
      <c r="C21" s="237"/>
      <c r="D21" s="245"/>
      <c r="E21" s="237"/>
      <c r="F21" s="237"/>
      <c r="G21" s="237"/>
      <c r="H21" s="237"/>
      <c r="I21" s="72" t="s">
        <v>23</v>
      </c>
      <c r="J21" s="73" t="s">
        <v>22</v>
      </c>
      <c r="K21" s="74" t="s">
        <v>21</v>
      </c>
      <c r="L21" s="72" t="s">
        <v>23</v>
      </c>
      <c r="M21" s="73" t="s">
        <v>22</v>
      </c>
      <c r="N21" s="74" t="s">
        <v>21</v>
      </c>
      <c r="O21" s="72" t="s">
        <v>23</v>
      </c>
      <c r="P21" s="73" t="s">
        <v>22</v>
      </c>
      <c r="Q21" s="74" t="s">
        <v>21</v>
      </c>
      <c r="R21" s="240"/>
      <c r="S21" s="240"/>
      <c r="T21" s="245"/>
      <c r="U21" s="247"/>
      <c r="V21" s="133"/>
    </row>
    <row r="22" spans="1:27" s="58" customFormat="1" ht="39.75" customHeight="1" x14ac:dyDescent="0.25">
      <c r="A22" s="64">
        <f>RANK(U22,U$22:U$24,0)</f>
        <v>1</v>
      </c>
      <c r="B22" s="29" t="s">
        <v>98</v>
      </c>
      <c r="C22" s="34" t="s">
        <v>52</v>
      </c>
      <c r="D22" s="27" t="s">
        <v>408</v>
      </c>
      <c r="E22" s="28" t="s">
        <v>509</v>
      </c>
      <c r="F22" s="26" t="s">
        <v>508</v>
      </c>
      <c r="G22" s="27" t="s">
        <v>45</v>
      </c>
      <c r="H22" s="27" t="s">
        <v>47</v>
      </c>
      <c r="I22" s="98">
        <v>205</v>
      </c>
      <c r="J22" s="88">
        <f>I22/3</f>
        <v>68.333333333333329</v>
      </c>
      <c r="K22" s="64">
        <f>RANK(J22,J$22:J$24,0)</f>
        <v>1</v>
      </c>
      <c r="L22" s="98">
        <v>209.5</v>
      </c>
      <c r="M22" s="88">
        <f>L22/3</f>
        <v>69.833333333333329</v>
      </c>
      <c r="N22" s="64">
        <f>RANK(M22,M$22:M$24,0)</f>
        <v>1</v>
      </c>
      <c r="O22" s="98">
        <v>204.5</v>
      </c>
      <c r="P22" s="88">
        <f>O22/3</f>
        <v>68.166666666666671</v>
      </c>
      <c r="Q22" s="64">
        <f>RANK(P22,P$22:P$24,0)</f>
        <v>1</v>
      </c>
      <c r="R22" s="64"/>
      <c r="S22" s="64"/>
      <c r="T22" s="98">
        <f>I22+L22+O22</f>
        <v>619</v>
      </c>
      <c r="U22" s="88">
        <f>(J22+M22+P22)/3</f>
        <v>68.777777777777771</v>
      </c>
      <c r="V22" s="2"/>
    </row>
    <row r="23" spans="1:27" s="58" customFormat="1" ht="39.75" customHeight="1" x14ac:dyDescent="0.35">
      <c r="A23" s="64">
        <f>RANK(U23,U$22:U$24,0)</f>
        <v>2</v>
      </c>
      <c r="B23" s="28" t="s">
        <v>167</v>
      </c>
      <c r="C23" s="26" t="s">
        <v>168</v>
      </c>
      <c r="D23" s="27">
        <v>1</v>
      </c>
      <c r="E23" s="33" t="s">
        <v>172</v>
      </c>
      <c r="F23" s="26" t="s">
        <v>170</v>
      </c>
      <c r="G23" s="27" t="s">
        <v>171</v>
      </c>
      <c r="H23" s="27" t="s">
        <v>105</v>
      </c>
      <c r="I23" s="98">
        <v>195</v>
      </c>
      <c r="J23" s="88">
        <f>I23/3</f>
        <v>65</v>
      </c>
      <c r="K23" s="64">
        <f>RANK(J23,J$22:J$24,0)</f>
        <v>2</v>
      </c>
      <c r="L23" s="98">
        <v>200</v>
      </c>
      <c r="M23" s="88">
        <f>L23/3</f>
        <v>66.666666666666671</v>
      </c>
      <c r="N23" s="64">
        <f>RANK(M23,M$22:M$24,0)</f>
        <v>2</v>
      </c>
      <c r="O23" s="98">
        <v>199</v>
      </c>
      <c r="P23" s="88">
        <f>O23/3</f>
        <v>66.333333333333329</v>
      </c>
      <c r="Q23" s="64">
        <f>RANK(P23,P$22:P$24,0)</f>
        <v>2</v>
      </c>
      <c r="R23" s="64"/>
      <c r="S23" s="64"/>
      <c r="T23" s="98">
        <f>I23+L23+O23</f>
        <v>594</v>
      </c>
      <c r="U23" s="88">
        <f>(J23+M23+P23)/3</f>
        <v>66</v>
      </c>
      <c r="V23" s="133"/>
    </row>
    <row r="24" spans="1:27" s="58" customFormat="1" ht="39.75" customHeight="1" x14ac:dyDescent="0.25">
      <c r="A24" s="64">
        <f>RANK(U24,U$22:U$24,0)</f>
        <v>3</v>
      </c>
      <c r="B24" s="56" t="s">
        <v>217</v>
      </c>
      <c r="C24" s="26" t="s">
        <v>11</v>
      </c>
      <c r="D24" s="27">
        <v>1</v>
      </c>
      <c r="E24" s="33" t="s">
        <v>60</v>
      </c>
      <c r="F24" s="26" t="s">
        <v>59</v>
      </c>
      <c r="G24" s="27" t="s">
        <v>45</v>
      </c>
      <c r="H24" s="27" t="s">
        <v>47</v>
      </c>
      <c r="I24" s="98">
        <v>194.5</v>
      </c>
      <c r="J24" s="88">
        <f>I24/3</f>
        <v>64.833333333333329</v>
      </c>
      <c r="K24" s="64">
        <f>RANK(J24,J$22:J$24,0)</f>
        <v>3</v>
      </c>
      <c r="L24" s="98">
        <v>196.5</v>
      </c>
      <c r="M24" s="88">
        <f>L24/3</f>
        <v>65.5</v>
      </c>
      <c r="N24" s="64">
        <f>RANK(M24,M$22:M$24,0)</f>
        <v>3</v>
      </c>
      <c r="O24" s="98">
        <v>191</v>
      </c>
      <c r="P24" s="88">
        <f>O24/3</f>
        <v>63.666666666666664</v>
      </c>
      <c r="Q24" s="64">
        <f>RANK(P24,P$22:P$24,0)</f>
        <v>3</v>
      </c>
      <c r="R24" s="64"/>
      <c r="S24" s="64"/>
      <c r="T24" s="98">
        <f>I24+L24+O24</f>
        <v>582</v>
      </c>
      <c r="U24" s="88">
        <f>(J24+M24+P24)/3</f>
        <v>64.666666666666657</v>
      </c>
      <c r="V24" s="2"/>
    </row>
    <row r="25" spans="1:27" ht="26.25" customHeight="1" x14ac:dyDescent="0.25">
      <c r="M25" s="134"/>
    </row>
    <row r="26" spans="1:27" s="99" customFormat="1" ht="27" customHeight="1" x14ac:dyDescent="0.35">
      <c r="B26" s="99" t="s">
        <v>9</v>
      </c>
      <c r="L26" s="133" t="s">
        <v>342</v>
      </c>
      <c r="M26" s="133"/>
      <c r="N26" s="133"/>
      <c r="O26" s="133"/>
      <c r="P26" s="133"/>
      <c r="Q26" s="133"/>
      <c r="R26" s="133"/>
      <c r="S26" s="133"/>
      <c r="T26" s="133"/>
      <c r="U26" s="133"/>
      <c r="V26" s="2"/>
      <c r="W26" s="133"/>
      <c r="X26" s="133"/>
      <c r="Y26" s="133"/>
      <c r="Z26" s="133"/>
      <c r="AA26" s="133"/>
    </row>
    <row r="27" spans="1:27" s="99" customFormat="1" ht="28.5" customHeight="1" x14ac:dyDescent="0.35">
      <c r="B27" s="99" t="s">
        <v>10</v>
      </c>
      <c r="L27" s="133" t="s">
        <v>178</v>
      </c>
      <c r="M27" s="133"/>
      <c r="N27" s="133"/>
      <c r="O27" s="133"/>
      <c r="P27" s="133"/>
      <c r="Q27" s="133"/>
      <c r="R27" s="133"/>
      <c r="S27" s="133"/>
      <c r="T27" s="133"/>
      <c r="U27" s="133"/>
      <c r="V27" s="2"/>
      <c r="W27" s="133"/>
      <c r="X27" s="133"/>
      <c r="Y27" s="133"/>
      <c r="Z27" s="133"/>
      <c r="AA27" s="133"/>
    </row>
  </sheetData>
  <sortState ref="A22:XFD24">
    <sortCondition ref="A22"/>
  </sortState>
  <mergeCells count="40">
    <mergeCell ref="L20:N20"/>
    <mergeCell ref="O20:Q20"/>
    <mergeCell ref="S9:S10"/>
    <mergeCell ref="T9:T10"/>
    <mergeCell ref="R20:R21"/>
    <mergeCell ref="A19:V19"/>
    <mergeCell ref="A20:A21"/>
    <mergeCell ref="B20:B21"/>
    <mergeCell ref="C20:C21"/>
    <mergeCell ref="D20:D21"/>
    <mergeCell ref="E20:E21"/>
    <mergeCell ref="F20:F21"/>
    <mergeCell ref="S20:S21"/>
    <mergeCell ref="T20:T21"/>
    <mergeCell ref="U20:U21"/>
    <mergeCell ref="G20:G21"/>
    <mergeCell ref="H20:H21"/>
    <mergeCell ref="I20:K20"/>
    <mergeCell ref="A7:V7"/>
    <mergeCell ref="T8:V8"/>
    <mergeCell ref="A9:A10"/>
    <mergeCell ref="B9:B10"/>
    <mergeCell ref="C9:C10"/>
    <mergeCell ref="D9:D10"/>
    <mergeCell ref="E9:E10"/>
    <mergeCell ref="F9:F10"/>
    <mergeCell ref="G9:G10"/>
    <mergeCell ref="H9:H10"/>
    <mergeCell ref="U9:U10"/>
    <mergeCell ref="V9:V10"/>
    <mergeCell ref="I9:K9"/>
    <mergeCell ref="L9:N9"/>
    <mergeCell ref="O9:Q9"/>
    <mergeCell ref="R9:R10"/>
    <mergeCell ref="A6:V6"/>
    <mergeCell ref="A1:V1"/>
    <mergeCell ref="A2:V2"/>
    <mergeCell ref="A3:V3"/>
    <mergeCell ref="A4:V4"/>
    <mergeCell ref="A5:V5"/>
  </mergeCells>
  <conditionalFormatting sqref="C18">
    <cfRule type="expression" dxfId="1" priority="2" stopIfTrue="1">
      <formula>$O18=2018</formula>
    </cfRule>
  </conditionalFormatting>
  <conditionalFormatting sqref="C22:C23">
    <cfRule type="expression" dxfId="0" priority="1" stopIfTrue="1">
      <formula>$O22=2018</formula>
    </cfRule>
  </conditionalFormatting>
  <pageMargins left="0" right="0" top="0" bottom="0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zoomScale="80" zoomScaleNormal="80" workbookViewId="0">
      <selection activeCell="A5" sqref="A5:I5"/>
    </sheetView>
  </sheetViews>
  <sheetFormatPr defaultRowHeight="15" x14ac:dyDescent="0.25"/>
  <cols>
    <col min="1" max="1" width="3.85546875" style="2" customWidth="1"/>
    <col min="2" max="2" width="20.140625" style="2" customWidth="1"/>
    <col min="3" max="3" width="4.7109375" style="2" hidden="1" customWidth="1"/>
    <col min="4" max="4" width="4.140625" style="2" customWidth="1"/>
    <col min="5" max="5" width="48.28515625" style="2" customWidth="1"/>
    <col min="6" max="6" width="6.28515625" style="2" hidden="1" customWidth="1"/>
    <col min="7" max="7" width="14.85546875" style="2" hidden="1" customWidth="1"/>
    <col min="8" max="8" width="34.28515625" style="2" customWidth="1"/>
    <col min="9" max="9" width="11" style="2" customWidth="1"/>
    <col min="10" max="10" width="9.7109375" style="2" customWidth="1"/>
    <col min="11" max="16384" width="9.140625" style="2"/>
  </cols>
  <sheetData>
    <row r="1" spans="1:21" ht="25.5" customHeight="1" x14ac:dyDescent="0.25">
      <c r="A1" s="194" t="s">
        <v>506</v>
      </c>
      <c r="B1" s="194"/>
      <c r="C1" s="194"/>
      <c r="D1" s="194"/>
      <c r="E1" s="194"/>
      <c r="F1" s="194"/>
      <c r="G1" s="194"/>
      <c r="H1" s="194"/>
      <c r="I1" s="194"/>
      <c r="J1" s="45"/>
      <c r="K1" s="45"/>
      <c r="L1" s="45"/>
      <c r="M1" s="45"/>
      <c r="N1" s="45"/>
    </row>
    <row r="2" spans="1:21" ht="25.5" customHeight="1" x14ac:dyDescent="0.25">
      <c r="A2" s="195" t="s">
        <v>470</v>
      </c>
      <c r="B2" s="195"/>
      <c r="C2" s="195"/>
      <c r="D2" s="195"/>
      <c r="E2" s="195"/>
      <c r="F2" s="195"/>
      <c r="G2" s="195"/>
      <c r="H2" s="195"/>
      <c r="I2" s="195"/>
      <c r="J2" s="195"/>
      <c r="K2" s="45"/>
      <c r="L2" s="45"/>
      <c r="M2" s="45"/>
      <c r="N2" s="45"/>
    </row>
    <row r="3" spans="1:21" ht="25.5" customHeight="1" x14ac:dyDescent="0.25">
      <c r="A3" s="196" t="s">
        <v>177</v>
      </c>
      <c r="B3" s="196"/>
      <c r="C3" s="196"/>
      <c r="D3" s="196"/>
      <c r="E3" s="196"/>
      <c r="F3" s="196"/>
      <c r="G3" s="196"/>
      <c r="H3" s="196"/>
      <c r="I3" s="196"/>
      <c r="J3" s="196"/>
      <c r="K3" s="45"/>
      <c r="L3" s="45"/>
      <c r="M3" s="45"/>
      <c r="N3" s="45"/>
    </row>
    <row r="4" spans="1:21" ht="25.5" customHeight="1" x14ac:dyDescent="0.25">
      <c r="A4" s="197" t="s">
        <v>0</v>
      </c>
      <c r="B4" s="197"/>
      <c r="C4" s="197"/>
      <c r="D4" s="197"/>
      <c r="E4" s="197"/>
      <c r="F4" s="197"/>
      <c r="G4" s="197"/>
      <c r="H4" s="197"/>
      <c r="I4" s="197"/>
    </row>
    <row r="5" spans="1:21" ht="25.5" customHeight="1" x14ac:dyDescent="0.25">
      <c r="A5" s="198" t="s">
        <v>29</v>
      </c>
      <c r="B5" s="198"/>
      <c r="C5" s="198"/>
      <c r="D5" s="198"/>
      <c r="E5" s="198"/>
      <c r="F5" s="198"/>
      <c r="G5" s="198"/>
      <c r="H5" s="198"/>
      <c r="I5" s="198"/>
    </row>
    <row r="6" spans="1:21" ht="25.5" customHeight="1" x14ac:dyDescent="0.25">
      <c r="A6" s="199" t="s">
        <v>173</v>
      </c>
      <c r="B6" s="199"/>
      <c r="C6" s="199"/>
      <c r="D6" s="199"/>
      <c r="E6" s="199"/>
      <c r="F6" s="199"/>
      <c r="G6" s="199"/>
      <c r="H6" s="199"/>
      <c r="I6" s="199"/>
    </row>
    <row r="7" spans="1:21" ht="30.75" customHeight="1" x14ac:dyDescent="0.25">
      <c r="A7" s="190" t="s">
        <v>505</v>
      </c>
      <c r="B7" s="190"/>
      <c r="C7" s="190"/>
      <c r="D7" s="190"/>
      <c r="E7" s="190"/>
      <c r="F7" s="190"/>
      <c r="G7" s="190"/>
      <c r="H7" s="190"/>
      <c r="I7" s="190"/>
    </row>
    <row r="8" spans="1:21" ht="18" customHeight="1" x14ac:dyDescent="0.25">
      <c r="A8" s="168" t="s">
        <v>88</v>
      </c>
      <c r="B8" s="168"/>
      <c r="C8" s="168"/>
      <c r="D8" s="169"/>
      <c r="E8" s="8"/>
      <c r="F8" s="8"/>
      <c r="G8" s="8"/>
      <c r="H8" s="7"/>
      <c r="I8" s="191" t="s">
        <v>402</v>
      </c>
      <c r="J8" s="191"/>
    </row>
    <row r="9" spans="1:21" ht="15" customHeight="1" x14ac:dyDescent="0.25">
      <c r="A9" s="192" t="s">
        <v>21</v>
      </c>
      <c r="B9" s="193" t="s">
        <v>2</v>
      </c>
      <c r="C9" s="193" t="s">
        <v>30</v>
      </c>
      <c r="D9" s="192" t="s">
        <v>3</v>
      </c>
      <c r="E9" s="193" t="s">
        <v>4</v>
      </c>
      <c r="F9" s="193" t="s">
        <v>30</v>
      </c>
      <c r="G9" s="193" t="s">
        <v>5</v>
      </c>
      <c r="H9" s="193" t="s">
        <v>86</v>
      </c>
      <c r="I9" s="189" t="s">
        <v>28</v>
      </c>
      <c r="J9" s="189"/>
    </row>
    <row r="10" spans="1:21" ht="36" customHeight="1" x14ac:dyDescent="0.25">
      <c r="A10" s="192"/>
      <c r="B10" s="193"/>
      <c r="C10" s="193"/>
      <c r="D10" s="192"/>
      <c r="E10" s="193"/>
      <c r="F10" s="193"/>
      <c r="G10" s="193"/>
      <c r="H10" s="193"/>
      <c r="I10" s="170" t="s">
        <v>23</v>
      </c>
      <c r="J10" s="171" t="s">
        <v>22</v>
      </c>
    </row>
    <row r="11" spans="1:21" ht="36" customHeight="1" x14ac:dyDescent="0.25">
      <c r="A11" s="172">
        <v>1</v>
      </c>
      <c r="B11" s="56" t="s">
        <v>134</v>
      </c>
      <c r="C11" s="26" t="s">
        <v>135</v>
      </c>
      <c r="D11" s="27" t="s">
        <v>7</v>
      </c>
      <c r="E11" s="33" t="s">
        <v>477</v>
      </c>
      <c r="F11" s="26" t="s">
        <v>478</v>
      </c>
      <c r="G11" s="27" t="s">
        <v>45</v>
      </c>
      <c r="H11" s="27" t="s">
        <v>179</v>
      </c>
      <c r="I11" s="173">
        <v>110</v>
      </c>
      <c r="J11" s="174">
        <f>I11/1.5</f>
        <v>73.333333333333329</v>
      </c>
    </row>
    <row r="12" spans="1:21" ht="36" customHeight="1" x14ac:dyDescent="0.25">
      <c r="A12" s="172">
        <v>2</v>
      </c>
      <c r="B12" s="29" t="s">
        <v>175</v>
      </c>
      <c r="C12" s="26" t="s">
        <v>11</v>
      </c>
      <c r="D12" s="32" t="s">
        <v>7</v>
      </c>
      <c r="E12" s="33" t="s">
        <v>262</v>
      </c>
      <c r="F12" s="26" t="s">
        <v>85</v>
      </c>
      <c r="G12" s="27" t="s">
        <v>260</v>
      </c>
      <c r="H12" s="27" t="s">
        <v>479</v>
      </c>
      <c r="I12" s="173">
        <v>107</v>
      </c>
      <c r="J12" s="174">
        <f>I12/1.5</f>
        <v>71.333333333333329</v>
      </c>
    </row>
    <row r="13" spans="1:21" ht="36" customHeight="1" x14ac:dyDescent="0.25">
      <c r="A13" s="172">
        <v>3</v>
      </c>
      <c r="B13" s="29" t="s">
        <v>504</v>
      </c>
      <c r="C13" s="26" t="s">
        <v>11</v>
      </c>
      <c r="D13" s="32" t="s">
        <v>7</v>
      </c>
      <c r="E13" s="33" t="s">
        <v>262</v>
      </c>
      <c r="F13" s="26" t="s">
        <v>85</v>
      </c>
      <c r="G13" s="27" t="s">
        <v>260</v>
      </c>
      <c r="H13" s="27" t="s">
        <v>479</v>
      </c>
      <c r="I13" s="173">
        <v>103</v>
      </c>
      <c r="J13" s="174">
        <f>I13/1.5</f>
        <v>68.666666666666671</v>
      </c>
    </row>
    <row r="15" spans="1:21" s="19" customFormat="1" ht="39" customHeight="1" x14ac:dyDescent="0.3">
      <c r="B15" s="19" t="s">
        <v>9</v>
      </c>
      <c r="H15" s="25" t="s">
        <v>342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19" customFormat="1" ht="39" customHeight="1" x14ac:dyDescent="0.3">
      <c r="B16" s="19" t="s">
        <v>10</v>
      </c>
      <c r="H16" s="25" t="s">
        <v>178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36" spans="10:10" ht="18.75" x14ac:dyDescent="0.3">
      <c r="J36" s="19"/>
    </row>
    <row r="37" spans="10:10" ht="18.75" x14ac:dyDescent="0.3">
      <c r="J37" s="19"/>
    </row>
    <row r="38" spans="10:10" ht="18.75" x14ac:dyDescent="0.3">
      <c r="J38" s="19"/>
    </row>
  </sheetData>
  <sortState ref="A11:XFD13">
    <sortCondition ref="A11"/>
  </sortState>
  <mergeCells count="17">
    <mergeCell ref="A6:I6"/>
    <mergeCell ref="A1:I1"/>
    <mergeCell ref="A2:J2"/>
    <mergeCell ref="A3:J3"/>
    <mergeCell ref="A4:I4"/>
    <mergeCell ref="A5:I5"/>
    <mergeCell ref="I9:J9"/>
    <mergeCell ref="A7:I7"/>
    <mergeCell ref="I8:J8"/>
    <mergeCell ref="A9:A10"/>
    <mergeCell ref="B9:B10"/>
    <mergeCell ref="C9:C10"/>
    <mergeCell ref="D9:D10"/>
    <mergeCell ref="E9:E10"/>
    <mergeCell ref="F9:F10"/>
    <mergeCell ref="G9:G10"/>
    <mergeCell ref="H9:H10"/>
  </mergeCells>
  <conditionalFormatting sqref="C13">
    <cfRule type="expression" dxfId="9" priority="1" stopIfTrue="1">
      <formula>$O13=2018</formula>
    </cfRule>
  </conditionalFormatting>
  <pageMargins left="0" right="0" top="0" bottom="0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opLeftCell="A57" workbookViewId="0">
      <selection activeCell="D78" sqref="D78"/>
    </sheetView>
  </sheetViews>
  <sheetFormatPr defaultRowHeight="15" x14ac:dyDescent="0.25"/>
  <cols>
    <col min="1" max="1" width="6.7109375" style="2" customWidth="1"/>
    <col min="2" max="2" width="18.140625" style="2" customWidth="1"/>
    <col min="3" max="3" width="11.28515625" style="151" customWidth="1"/>
    <col min="4" max="4" width="7.140625" style="2" customWidth="1"/>
    <col min="5" max="5" width="45.140625" style="2" customWidth="1"/>
    <col min="6" max="6" width="12.7109375" style="151" customWidth="1"/>
    <col min="7" max="7" width="22.28515625" style="2" customWidth="1"/>
    <col min="8" max="8" width="16.42578125" style="2" customWidth="1"/>
    <col min="9" max="9" width="23.42578125" style="2" customWidth="1"/>
    <col min="10" max="10" width="18" style="2" customWidth="1"/>
    <col min="11" max="11" width="16.140625" style="2" customWidth="1"/>
    <col min="12" max="16384" width="9.140625" style="2"/>
  </cols>
  <sheetData>
    <row r="1" spans="1:13" ht="18" x14ac:dyDescent="0.25">
      <c r="B1" s="200" t="s">
        <v>216</v>
      </c>
      <c r="C1" s="200"/>
      <c r="D1" s="200"/>
      <c r="E1" s="200"/>
      <c r="F1" s="200"/>
      <c r="G1" s="200"/>
      <c r="H1" s="200"/>
      <c r="I1" s="200"/>
      <c r="J1" s="200"/>
      <c r="K1" s="200"/>
    </row>
    <row r="2" spans="1:13" x14ac:dyDescent="0.25">
      <c r="B2" s="201" t="s">
        <v>0</v>
      </c>
      <c r="C2" s="201"/>
      <c r="D2" s="201"/>
      <c r="E2" s="201"/>
      <c r="F2" s="201"/>
      <c r="G2" s="201"/>
      <c r="H2" s="201"/>
      <c r="I2" s="201"/>
      <c r="J2" s="201"/>
      <c r="K2" s="201"/>
    </row>
    <row r="3" spans="1:13" x14ac:dyDescent="0.25">
      <c r="B3" s="202" t="s">
        <v>414</v>
      </c>
      <c r="C3" s="202"/>
      <c r="D3" s="202"/>
      <c r="E3" s="202"/>
      <c r="F3" s="202"/>
      <c r="G3" s="202"/>
      <c r="H3" s="202"/>
      <c r="I3" s="202"/>
      <c r="J3" s="202"/>
      <c r="K3" s="202"/>
    </row>
    <row r="4" spans="1:13" ht="15.75" x14ac:dyDescent="0.25">
      <c r="A4" s="147" t="s">
        <v>47</v>
      </c>
      <c r="B4" s="146"/>
      <c r="C4" s="148"/>
      <c r="D4" s="149"/>
      <c r="E4" s="150"/>
      <c r="I4" s="203" t="s">
        <v>212</v>
      </c>
      <c r="J4" s="203"/>
      <c r="K4" s="203"/>
    </row>
    <row r="5" spans="1:13" ht="65.25" customHeight="1" x14ac:dyDescent="0.25">
      <c r="A5" s="145" t="s">
        <v>1</v>
      </c>
      <c r="B5" s="144" t="s">
        <v>2</v>
      </c>
      <c r="C5" s="152" t="s">
        <v>12</v>
      </c>
      <c r="D5" s="145" t="s">
        <v>3</v>
      </c>
      <c r="E5" s="144" t="s">
        <v>4</v>
      </c>
      <c r="F5" s="152" t="s">
        <v>12</v>
      </c>
      <c r="G5" s="144" t="s">
        <v>5</v>
      </c>
      <c r="H5" s="144" t="s">
        <v>415</v>
      </c>
      <c r="I5" s="144" t="s">
        <v>13</v>
      </c>
      <c r="J5" s="144" t="s">
        <v>416</v>
      </c>
      <c r="K5" s="144" t="s">
        <v>417</v>
      </c>
    </row>
    <row r="6" spans="1:13" s="153" customFormat="1" ht="26.25" customHeight="1" x14ac:dyDescent="0.25">
      <c r="A6" s="32">
        <v>1</v>
      </c>
      <c r="B6" s="29" t="s">
        <v>241</v>
      </c>
      <c r="C6" s="26" t="s">
        <v>242</v>
      </c>
      <c r="D6" s="27" t="s">
        <v>15</v>
      </c>
      <c r="E6" s="28" t="s">
        <v>243</v>
      </c>
      <c r="F6" s="26" t="s">
        <v>244</v>
      </c>
      <c r="G6" s="27" t="s">
        <v>215</v>
      </c>
      <c r="H6" s="27" t="s">
        <v>418</v>
      </c>
      <c r="I6" s="27" t="s">
        <v>14</v>
      </c>
      <c r="J6" s="27" t="s">
        <v>14</v>
      </c>
      <c r="K6" s="27" t="s">
        <v>419</v>
      </c>
    </row>
    <row r="7" spans="1:13" s="153" customFormat="1" ht="26.25" customHeight="1" x14ac:dyDescent="0.25">
      <c r="A7" s="32">
        <v>2</v>
      </c>
      <c r="B7" s="29" t="s">
        <v>109</v>
      </c>
      <c r="C7" s="26" t="s">
        <v>110</v>
      </c>
      <c r="D7" s="27">
        <v>1</v>
      </c>
      <c r="E7" s="33" t="s">
        <v>115</v>
      </c>
      <c r="F7" s="26" t="s">
        <v>116</v>
      </c>
      <c r="G7" s="27" t="s">
        <v>108</v>
      </c>
      <c r="H7" s="27" t="s">
        <v>420</v>
      </c>
      <c r="I7" s="27" t="s">
        <v>105</v>
      </c>
      <c r="J7" s="27" t="s">
        <v>14</v>
      </c>
      <c r="K7" s="27" t="s">
        <v>419</v>
      </c>
    </row>
    <row r="8" spans="1:13" s="153" customFormat="1" ht="26.25" customHeight="1" x14ac:dyDescent="0.25">
      <c r="A8" s="32">
        <v>3</v>
      </c>
      <c r="B8" s="29" t="s">
        <v>98</v>
      </c>
      <c r="C8" s="34" t="s">
        <v>52</v>
      </c>
      <c r="D8" s="27" t="s">
        <v>15</v>
      </c>
      <c r="E8" s="28" t="s">
        <v>53</v>
      </c>
      <c r="F8" s="26" t="s">
        <v>54</v>
      </c>
      <c r="G8" s="27" t="s">
        <v>45</v>
      </c>
      <c r="H8" s="27" t="s">
        <v>420</v>
      </c>
      <c r="I8" s="154" t="s">
        <v>421</v>
      </c>
      <c r="J8" s="27" t="s">
        <v>14</v>
      </c>
      <c r="K8" s="27" t="s">
        <v>419</v>
      </c>
    </row>
    <row r="9" spans="1:13" s="153" customFormat="1" ht="26.25" customHeight="1" x14ac:dyDescent="0.25">
      <c r="A9" s="32">
        <v>4</v>
      </c>
      <c r="B9" s="28" t="s">
        <v>104</v>
      </c>
      <c r="C9" s="26" t="s">
        <v>67</v>
      </c>
      <c r="D9" s="27" t="s">
        <v>15</v>
      </c>
      <c r="E9" s="33" t="s">
        <v>106</v>
      </c>
      <c r="F9" s="26" t="s">
        <v>66</v>
      </c>
      <c r="G9" s="27" t="s">
        <v>105</v>
      </c>
      <c r="H9" s="27" t="s">
        <v>423</v>
      </c>
      <c r="I9" s="27" t="s">
        <v>105</v>
      </c>
      <c r="J9" s="27" t="s">
        <v>14</v>
      </c>
      <c r="K9" s="27" t="s">
        <v>419</v>
      </c>
    </row>
    <row r="10" spans="1:13" s="153" customFormat="1" ht="26.25" customHeight="1" x14ac:dyDescent="0.25">
      <c r="A10" s="32">
        <v>5</v>
      </c>
      <c r="B10" s="28" t="s">
        <v>48</v>
      </c>
      <c r="C10" s="55">
        <v>59498</v>
      </c>
      <c r="D10" s="32" t="s">
        <v>15</v>
      </c>
      <c r="E10" s="33" t="s">
        <v>77</v>
      </c>
      <c r="F10" s="30" t="s">
        <v>78</v>
      </c>
      <c r="G10" s="31" t="s">
        <v>76</v>
      </c>
      <c r="H10" s="31" t="s">
        <v>424</v>
      </c>
      <c r="I10" s="27" t="s">
        <v>105</v>
      </c>
      <c r="J10" s="27" t="s">
        <v>14</v>
      </c>
      <c r="K10" s="27" t="s">
        <v>419</v>
      </c>
      <c r="L10" s="155"/>
    </row>
    <row r="11" spans="1:13" s="153" customFormat="1" ht="26.25" customHeight="1" x14ac:dyDescent="0.25">
      <c r="A11" s="32">
        <v>6</v>
      </c>
      <c r="B11" s="29" t="s">
        <v>425</v>
      </c>
      <c r="C11" s="34" t="s">
        <v>56</v>
      </c>
      <c r="D11" s="27" t="s">
        <v>15</v>
      </c>
      <c r="E11" s="33" t="s">
        <v>426</v>
      </c>
      <c r="F11" s="26" t="s">
        <v>57</v>
      </c>
      <c r="G11" s="27" t="s">
        <v>45</v>
      </c>
      <c r="H11" s="27" t="s">
        <v>420</v>
      </c>
      <c r="I11" s="27" t="s">
        <v>47</v>
      </c>
      <c r="J11" s="27" t="s">
        <v>14</v>
      </c>
      <c r="K11" s="27" t="s">
        <v>427</v>
      </c>
    </row>
    <row r="12" spans="1:13" s="153" customFormat="1" ht="26.25" customHeight="1" x14ac:dyDescent="0.25">
      <c r="A12" s="32">
        <v>7</v>
      </c>
      <c r="B12" s="28" t="s">
        <v>17</v>
      </c>
      <c r="C12" s="26" t="s">
        <v>20</v>
      </c>
      <c r="D12" s="27">
        <v>2</v>
      </c>
      <c r="E12" s="36" t="s">
        <v>61</v>
      </c>
      <c r="F12" s="26" t="s">
        <v>19</v>
      </c>
      <c r="G12" s="27" t="s">
        <v>105</v>
      </c>
      <c r="H12" s="27" t="s">
        <v>428</v>
      </c>
      <c r="I12" s="27" t="s">
        <v>105</v>
      </c>
      <c r="J12" s="27" t="s">
        <v>14</v>
      </c>
      <c r="K12" s="27" t="s">
        <v>429</v>
      </c>
      <c r="L12" s="156"/>
      <c r="M12" s="157"/>
    </row>
    <row r="13" spans="1:13" s="153" customFormat="1" ht="26.25" customHeight="1" x14ac:dyDescent="0.25">
      <c r="A13" s="32">
        <v>8</v>
      </c>
      <c r="B13" s="29" t="s">
        <v>99</v>
      </c>
      <c r="C13" s="34" t="s">
        <v>55</v>
      </c>
      <c r="D13" s="27" t="s">
        <v>6</v>
      </c>
      <c r="E13" s="33" t="s">
        <v>83</v>
      </c>
      <c r="F13" s="26" t="s">
        <v>84</v>
      </c>
      <c r="G13" s="27" t="s">
        <v>119</v>
      </c>
      <c r="H13" s="27" t="s">
        <v>430</v>
      </c>
      <c r="I13" s="27" t="s">
        <v>47</v>
      </c>
      <c r="J13" s="27" t="s">
        <v>14</v>
      </c>
      <c r="K13" s="27" t="s">
        <v>429</v>
      </c>
    </row>
    <row r="14" spans="1:13" s="153" customFormat="1" ht="26.25" customHeight="1" x14ac:dyDescent="0.25">
      <c r="A14" s="32">
        <v>9</v>
      </c>
      <c r="B14" s="56" t="s">
        <v>210</v>
      </c>
      <c r="C14" s="26" t="s">
        <v>11</v>
      </c>
      <c r="D14" s="27" t="s">
        <v>7</v>
      </c>
      <c r="E14" s="28" t="s">
        <v>82</v>
      </c>
      <c r="F14" s="26" t="s">
        <v>58</v>
      </c>
      <c r="G14" s="27" t="s">
        <v>45</v>
      </c>
      <c r="H14" s="27" t="s">
        <v>431</v>
      </c>
      <c r="I14" s="27" t="s">
        <v>47</v>
      </c>
      <c r="J14" s="27" t="s">
        <v>14</v>
      </c>
      <c r="K14" s="27" t="s">
        <v>429</v>
      </c>
      <c r="L14" s="156"/>
      <c r="M14" s="157"/>
    </row>
    <row r="15" spans="1:13" s="158" customFormat="1" ht="26.25" customHeight="1" x14ac:dyDescent="0.25">
      <c r="A15" s="32">
        <v>10</v>
      </c>
      <c r="B15" s="28" t="s">
        <v>70</v>
      </c>
      <c r="C15" s="26" t="s">
        <v>71</v>
      </c>
      <c r="D15" s="27">
        <v>3</v>
      </c>
      <c r="E15" s="33" t="s">
        <v>72</v>
      </c>
      <c r="F15" s="26" t="s">
        <v>73</v>
      </c>
      <c r="G15" s="27" t="s">
        <v>74</v>
      </c>
      <c r="H15" s="27" t="s">
        <v>432</v>
      </c>
      <c r="I15" s="27" t="s">
        <v>75</v>
      </c>
      <c r="J15" s="27" t="s">
        <v>14</v>
      </c>
      <c r="K15" s="27" t="s">
        <v>429</v>
      </c>
    </row>
    <row r="16" spans="1:13" s="158" customFormat="1" ht="26.25" customHeight="1" x14ac:dyDescent="0.25">
      <c r="A16" s="32">
        <v>11</v>
      </c>
      <c r="B16" s="28" t="s">
        <v>246</v>
      </c>
      <c r="C16" s="26" t="s">
        <v>247</v>
      </c>
      <c r="D16" s="27">
        <v>3</v>
      </c>
      <c r="E16" s="33" t="s">
        <v>248</v>
      </c>
      <c r="F16" s="26" t="s">
        <v>249</v>
      </c>
      <c r="G16" s="27" t="s">
        <v>250</v>
      </c>
      <c r="H16" s="27" t="s">
        <v>432</v>
      </c>
      <c r="I16" s="27" t="s">
        <v>75</v>
      </c>
      <c r="J16" s="27" t="s">
        <v>14</v>
      </c>
      <c r="K16" s="27" t="s">
        <v>429</v>
      </c>
    </row>
    <row r="17" spans="1:13" s="158" customFormat="1" ht="26.25" customHeight="1" x14ac:dyDescent="0.25">
      <c r="A17" s="32">
        <v>12</v>
      </c>
      <c r="B17" s="28" t="s">
        <v>251</v>
      </c>
      <c r="C17" s="26" t="s">
        <v>62</v>
      </c>
      <c r="D17" s="27">
        <v>3</v>
      </c>
      <c r="E17" s="33" t="s">
        <v>252</v>
      </c>
      <c r="F17" s="26" t="s">
        <v>62</v>
      </c>
      <c r="G17" s="27" t="s">
        <v>253</v>
      </c>
      <c r="H17" s="27" t="s">
        <v>432</v>
      </c>
      <c r="I17" s="27" t="s">
        <v>75</v>
      </c>
      <c r="J17" s="27" t="s">
        <v>14</v>
      </c>
      <c r="K17" s="27" t="s">
        <v>429</v>
      </c>
    </row>
    <row r="18" spans="1:13" s="158" customFormat="1" ht="26.25" customHeight="1" x14ac:dyDescent="0.25">
      <c r="A18" s="32">
        <v>13</v>
      </c>
      <c r="B18" s="28" t="s">
        <v>161</v>
      </c>
      <c r="C18" s="26" t="s">
        <v>162</v>
      </c>
      <c r="D18" s="27">
        <v>1</v>
      </c>
      <c r="E18" s="33" t="s">
        <v>163</v>
      </c>
      <c r="F18" s="26" t="s">
        <v>164</v>
      </c>
      <c r="G18" s="27" t="s">
        <v>74</v>
      </c>
      <c r="H18" s="27" t="s">
        <v>432</v>
      </c>
      <c r="I18" s="27" t="s">
        <v>75</v>
      </c>
      <c r="J18" s="27" t="s">
        <v>14</v>
      </c>
      <c r="K18" s="27" t="s">
        <v>429</v>
      </c>
    </row>
    <row r="19" spans="1:13" s="153" customFormat="1" ht="26.25" customHeight="1" x14ac:dyDescent="0.25">
      <c r="A19" s="32">
        <v>14</v>
      </c>
      <c r="B19" s="29" t="s">
        <v>101</v>
      </c>
      <c r="C19" s="26" t="s">
        <v>11</v>
      </c>
      <c r="D19" s="27" t="s">
        <v>7</v>
      </c>
      <c r="E19" s="28" t="s">
        <v>49</v>
      </c>
      <c r="F19" s="26" t="s">
        <v>50</v>
      </c>
      <c r="G19" s="27" t="s">
        <v>45</v>
      </c>
      <c r="H19" s="27" t="s">
        <v>430</v>
      </c>
      <c r="I19" s="27" t="s">
        <v>47</v>
      </c>
      <c r="J19" s="27" t="s">
        <v>14</v>
      </c>
      <c r="K19" s="27" t="s">
        <v>429</v>
      </c>
    </row>
    <row r="20" spans="1:13" s="158" customFormat="1" ht="26.25" customHeight="1" x14ac:dyDescent="0.25">
      <c r="A20" s="32">
        <v>15</v>
      </c>
      <c r="B20" s="28" t="s">
        <v>165</v>
      </c>
      <c r="C20" s="26" t="s">
        <v>166</v>
      </c>
      <c r="D20" s="27">
        <v>3</v>
      </c>
      <c r="E20" s="33" t="s">
        <v>169</v>
      </c>
      <c r="F20" s="26" t="s">
        <v>170</v>
      </c>
      <c r="G20" s="27" t="s">
        <v>171</v>
      </c>
      <c r="H20" s="27" t="s">
        <v>171</v>
      </c>
      <c r="I20" s="27" t="s">
        <v>16</v>
      </c>
      <c r="J20" s="27" t="s">
        <v>14</v>
      </c>
      <c r="K20" s="27" t="s">
        <v>429</v>
      </c>
    </row>
    <row r="21" spans="1:13" s="153" customFormat="1" ht="26.25" customHeight="1" x14ac:dyDescent="0.25">
      <c r="A21" s="32">
        <v>16</v>
      </c>
      <c r="B21" s="56" t="s">
        <v>211</v>
      </c>
      <c r="C21" s="26" t="s">
        <v>11</v>
      </c>
      <c r="D21" s="27" t="s">
        <v>7</v>
      </c>
      <c r="E21" s="28" t="s">
        <v>80</v>
      </c>
      <c r="F21" s="26" t="s">
        <v>81</v>
      </c>
      <c r="G21" s="27" t="s">
        <v>45</v>
      </c>
      <c r="H21" s="27" t="s">
        <v>431</v>
      </c>
      <c r="I21" s="27" t="s">
        <v>47</v>
      </c>
      <c r="J21" s="27" t="s">
        <v>14</v>
      </c>
      <c r="K21" s="27" t="s">
        <v>429</v>
      </c>
      <c r="L21" s="156"/>
      <c r="M21" s="157"/>
    </row>
    <row r="22" spans="1:13" s="153" customFormat="1" ht="26.25" customHeight="1" x14ac:dyDescent="0.25">
      <c r="A22" s="32">
        <v>17</v>
      </c>
      <c r="B22" s="29" t="s">
        <v>436</v>
      </c>
      <c r="C22" s="26" t="s">
        <v>437</v>
      </c>
      <c r="D22" s="27"/>
      <c r="E22" s="33" t="s">
        <v>438</v>
      </c>
      <c r="F22" s="26" t="s">
        <v>278</v>
      </c>
      <c r="G22" s="31" t="s">
        <v>107</v>
      </c>
      <c r="H22" s="31" t="s">
        <v>439</v>
      </c>
      <c r="I22" s="27" t="s">
        <v>41</v>
      </c>
      <c r="J22" s="27" t="s">
        <v>14</v>
      </c>
      <c r="K22" s="31" t="s">
        <v>440</v>
      </c>
    </row>
    <row r="23" spans="1:13" s="158" customFormat="1" ht="26.25" customHeight="1" x14ac:dyDescent="0.25">
      <c r="A23" s="32">
        <v>18</v>
      </c>
      <c r="B23" s="28" t="s">
        <v>441</v>
      </c>
      <c r="C23" s="30" t="s">
        <v>442</v>
      </c>
      <c r="D23" s="31" t="s">
        <v>7</v>
      </c>
      <c r="E23" s="33" t="s">
        <v>438</v>
      </c>
      <c r="F23" s="26" t="s">
        <v>278</v>
      </c>
      <c r="G23" s="31" t="s">
        <v>107</v>
      </c>
      <c r="H23" s="31" t="s">
        <v>439</v>
      </c>
      <c r="I23" s="27" t="s">
        <v>41</v>
      </c>
      <c r="J23" s="27" t="s">
        <v>14</v>
      </c>
      <c r="K23" s="31" t="s">
        <v>440</v>
      </c>
      <c r="L23" s="153"/>
      <c r="M23" s="153"/>
    </row>
    <row r="24" spans="1:13" s="153" customFormat="1" ht="26.25" customHeight="1" x14ac:dyDescent="0.25">
      <c r="A24" s="32">
        <v>19</v>
      </c>
      <c r="B24" s="56" t="s">
        <v>210</v>
      </c>
      <c r="C24" s="26" t="s">
        <v>11</v>
      </c>
      <c r="D24" s="27" t="s">
        <v>7</v>
      </c>
      <c r="E24" s="33" t="s">
        <v>443</v>
      </c>
      <c r="F24" s="26" t="s">
        <v>129</v>
      </c>
      <c r="G24" s="27" t="s">
        <v>45</v>
      </c>
      <c r="H24" s="27" t="s">
        <v>431</v>
      </c>
      <c r="I24" s="27" t="s">
        <v>47</v>
      </c>
      <c r="J24" s="27" t="s">
        <v>14</v>
      </c>
      <c r="K24" s="27" t="s">
        <v>440</v>
      </c>
      <c r="L24" s="156"/>
      <c r="M24" s="157"/>
    </row>
    <row r="25" spans="1:13" s="158" customFormat="1" ht="26.25" customHeight="1" x14ac:dyDescent="0.25">
      <c r="A25" s="32">
        <v>20</v>
      </c>
      <c r="B25" s="28" t="s">
        <v>433</v>
      </c>
      <c r="C25" s="30" t="s">
        <v>11</v>
      </c>
      <c r="D25" s="31" t="s">
        <v>79</v>
      </c>
      <c r="E25" s="33" t="s">
        <v>150</v>
      </c>
      <c r="F25" s="26" t="s">
        <v>151</v>
      </c>
      <c r="G25" s="27" t="s">
        <v>105</v>
      </c>
      <c r="H25" s="27" t="s">
        <v>434</v>
      </c>
      <c r="I25" s="27" t="s">
        <v>105</v>
      </c>
      <c r="J25" s="27" t="s">
        <v>14</v>
      </c>
      <c r="K25" s="27" t="s">
        <v>435</v>
      </c>
      <c r="L25" s="153"/>
      <c r="M25" s="153"/>
    </row>
    <row r="26" spans="1:13" s="158" customFormat="1" ht="26.25" customHeight="1" x14ac:dyDescent="0.25">
      <c r="A26" s="32">
        <v>21</v>
      </c>
      <c r="B26" s="28" t="s">
        <v>444</v>
      </c>
      <c r="C26" s="55">
        <v>42406</v>
      </c>
      <c r="D26" s="32">
        <v>3</v>
      </c>
      <c r="E26" s="28" t="s">
        <v>445</v>
      </c>
      <c r="F26" s="26" t="s">
        <v>237</v>
      </c>
      <c r="G26" s="27" t="s">
        <v>105</v>
      </c>
      <c r="H26" s="27" t="s">
        <v>418</v>
      </c>
      <c r="I26" s="27" t="s">
        <v>105</v>
      </c>
      <c r="J26" s="27" t="s">
        <v>14</v>
      </c>
      <c r="K26" s="27" t="s">
        <v>435</v>
      </c>
    </row>
    <row r="27" spans="1:13" s="153" customFormat="1" ht="26.25" customHeight="1" x14ac:dyDescent="0.25">
      <c r="A27" s="32">
        <v>22</v>
      </c>
      <c r="B27" s="29" t="s">
        <v>446</v>
      </c>
      <c r="C27" s="26" t="s">
        <v>11</v>
      </c>
      <c r="D27" s="32" t="s">
        <v>7</v>
      </c>
      <c r="E27" s="33" t="s">
        <v>447</v>
      </c>
      <c r="F27" s="26" t="s">
        <v>85</v>
      </c>
      <c r="G27" s="27" t="s">
        <v>45</v>
      </c>
      <c r="H27" s="27" t="s">
        <v>46</v>
      </c>
      <c r="I27" s="27" t="s">
        <v>47</v>
      </c>
      <c r="J27" s="27" t="s">
        <v>14</v>
      </c>
      <c r="K27" s="27" t="s">
        <v>448</v>
      </c>
    </row>
    <row r="28" spans="1:13" s="153" customFormat="1" ht="26.25" customHeight="1" x14ac:dyDescent="0.25">
      <c r="A28" s="32">
        <v>23</v>
      </c>
      <c r="B28" s="29" t="s">
        <v>449</v>
      </c>
      <c r="C28" s="26" t="s">
        <v>69</v>
      </c>
      <c r="D28" s="32" t="s">
        <v>7</v>
      </c>
      <c r="E28" s="28" t="s">
        <v>49</v>
      </c>
      <c r="F28" s="26" t="s">
        <v>50</v>
      </c>
      <c r="G28" s="27" t="s">
        <v>45</v>
      </c>
      <c r="H28" s="27" t="s">
        <v>46</v>
      </c>
      <c r="I28" s="27" t="s">
        <v>47</v>
      </c>
      <c r="J28" s="27" t="s">
        <v>14</v>
      </c>
      <c r="K28" s="27" t="s">
        <v>448</v>
      </c>
    </row>
    <row r="29" spans="1:13" s="153" customFormat="1" ht="26.25" customHeight="1" x14ac:dyDescent="0.25">
      <c r="A29" s="32">
        <v>24</v>
      </c>
      <c r="B29" s="56" t="s">
        <v>245</v>
      </c>
      <c r="C29" s="26" t="s">
        <v>11</v>
      </c>
      <c r="D29" s="27"/>
      <c r="E29" s="33" t="s">
        <v>83</v>
      </c>
      <c r="F29" s="26" t="s">
        <v>84</v>
      </c>
      <c r="G29" s="27" t="s">
        <v>45</v>
      </c>
      <c r="H29" s="27" t="s">
        <v>46</v>
      </c>
      <c r="I29" s="27" t="s">
        <v>47</v>
      </c>
      <c r="J29" s="27" t="s">
        <v>14</v>
      </c>
      <c r="K29" s="27" t="s">
        <v>450</v>
      </c>
      <c r="L29" s="156"/>
      <c r="M29" s="157"/>
    </row>
    <row r="30" spans="1:13" s="153" customFormat="1" ht="26.25" customHeight="1" x14ac:dyDescent="0.25">
      <c r="A30" s="32">
        <v>25</v>
      </c>
      <c r="B30" s="56" t="s">
        <v>138</v>
      </c>
      <c r="C30" s="26" t="s">
        <v>139</v>
      </c>
      <c r="D30" s="27" t="s">
        <v>7</v>
      </c>
      <c r="E30" s="33" t="s">
        <v>141</v>
      </c>
      <c r="F30" s="26" t="s">
        <v>140</v>
      </c>
      <c r="G30" s="27" t="s">
        <v>45</v>
      </c>
      <c r="H30" s="27" t="s">
        <v>451</v>
      </c>
      <c r="I30" s="27" t="s">
        <v>47</v>
      </c>
      <c r="J30" s="27" t="s">
        <v>14</v>
      </c>
      <c r="K30" s="27" t="s">
        <v>452</v>
      </c>
      <c r="L30" s="156"/>
      <c r="M30" s="157"/>
    </row>
    <row r="31" spans="1:13" s="153" customFormat="1" ht="26.25" customHeight="1" x14ac:dyDescent="0.25">
      <c r="A31" s="32">
        <v>26</v>
      </c>
      <c r="B31" s="56" t="s">
        <v>138</v>
      </c>
      <c r="C31" s="26" t="s">
        <v>139</v>
      </c>
      <c r="D31" s="27" t="s">
        <v>7</v>
      </c>
      <c r="E31" s="33" t="s">
        <v>146</v>
      </c>
      <c r="F31" s="26" t="s">
        <v>147</v>
      </c>
      <c r="G31" s="27" t="s">
        <v>45</v>
      </c>
      <c r="H31" s="27" t="s">
        <v>451</v>
      </c>
      <c r="I31" s="27" t="s">
        <v>47</v>
      </c>
      <c r="J31" s="27" t="s">
        <v>14</v>
      </c>
      <c r="K31" s="27" t="s">
        <v>452</v>
      </c>
      <c r="L31" s="156"/>
      <c r="M31" s="157"/>
    </row>
    <row r="32" spans="1:13" s="153" customFormat="1" ht="26.25" customHeight="1" x14ac:dyDescent="0.25">
      <c r="A32" s="32">
        <v>27</v>
      </c>
      <c r="B32" s="56" t="s">
        <v>138</v>
      </c>
      <c r="C32" s="26" t="s">
        <v>139</v>
      </c>
      <c r="D32" s="27" t="s">
        <v>7</v>
      </c>
      <c r="E32" s="33" t="s">
        <v>113</v>
      </c>
      <c r="F32" s="30" t="s">
        <v>114</v>
      </c>
      <c r="G32" s="31" t="s">
        <v>45</v>
      </c>
      <c r="H32" s="27" t="s">
        <v>451</v>
      </c>
      <c r="I32" s="27" t="s">
        <v>47</v>
      </c>
      <c r="J32" s="27" t="s">
        <v>14</v>
      </c>
      <c r="K32" s="27" t="s">
        <v>452</v>
      </c>
      <c r="L32" s="156"/>
      <c r="M32" s="157"/>
    </row>
    <row r="33" spans="1:13" s="153" customFormat="1" ht="26.25" customHeight="1" x14ac:dyDescent="0.25">
      <c r="A33" s="32">
        <v>28</v>
      </c>
      <c r="B33" s="56" t="s">
        <v>142</v>
      </c>
      <c r="C33" s="26" t="s">
        <v>143</v>
      </c>
      <c r="D33" s="27" t="s">
        <v>7</v>
      </c>
      <c r="E33" s="33" t="s">
        <v>113</v>
      </c>
      <c r="F33" s="30" t="s">
        <v>114</v>
      </c>
      <c r="G33" s="31" t="s">
        <v>45</v>
      </c>
      <c r="H33" s="27" t="s">
        <v>451</v>
      </c>
      <c r="I33" s="27" t="s">
        <v>47</v>
      </c>
      <c r="J33" s="27" t="s">
        <v>14</v>
      </c>
      <c r="K33" s="27" t="s">
        <v>452</v>
      </c>
      <c r="L33" s="156"/>
      <c r="M33" s="157"/>
    </row>
    <row r="34" spans="1:13" s="153" customFormat="1" ht="26.25" customHeight="1" x14ac:dyDescent="0.25">
      <c r="A34" s="32">
        <v>29</v>
      </c>
      <c r="B34" s="56" t="s">
        <v>142</v>
      </c>
      <c r="C34" s="26" t="s">
        <v>143</v>
      </c>
      <c r="D34" s="27" t="s">
        <v>7</v>
      </c>
      <c r="E34" s="28" t="s">
        <v>120</v>
      </c>
      <c r="F34" s="26" t="s">
        <v>121</v>
      </c>
      <c r="G34" s="27" t="s">
        <v>122</v>
      </c>
      <c r="H34" s="27" t="s">
        <v>451</v>
      </c>
      <c r="I34" s="27" t="s">
        <v>47</v>
      </c>
      <c r="J34" s="27" t="s">
        <v>14</v>
      </c>
      <c r="K34" s="27" t="s">
        <v>452</v>
      </c>
      <c r="L34" s="156"/>
      <c r="M34" s="157"/>
    </row>
    <row r="35" spans="1:13" s="153" customFormat="1" ht="26.25" customHeight="1" x14ac:dyDescent="0.25">
      <c r="A35" s="32">
        <v>30</v>
      </c>
      <c r="B35" s="56" t="s">
        <v>218</v>
      </c>
      <c r="C35" s="26"/>
      <c r="D35" s="27" t="s">
        <v>7</v>
      </c>
      <c r="E35" s="33" t="s">
        <v>141</v>
      </c>
      <c r="F35" s="26" t="s">
        <v>140</v>
      </c>
      <c r="G35" s="27" t="s">
        <v>45</v>
      </c>
      <c r="H35" s="27" t="s">
        <v>451</v>
      </c>
      <c r="I35" s="27" t="s">
        <v>47</v>
      </c>
      <c r="J35" s="27" t="s">
        <v>14</v>
      </c>
      <c r="K35" s="27" t="s">
        <v>452</v>
      </c>
      <c r="L35" s="156"/>
      <c r="M35" s="157"/>
    </row>
    <row r="36" spans="1:13" s="153" customFormat="1" ht="26.25" customHeight="1" x14ac:dyDescent="0.25">
      <c r="A36" s="32">
        <v>31</v>
      </c>
      <c r="B36" s="56" t="s">
        <v>144</v>
      </c>
      <c r="C36" s="26" t="s">
        <v>145</v>
      </c>
      <c r="D36" s="27" t="s">
        <v>7</v>
      </c>
      <c r="E36" s="33" t="s">
        <v>146</v>
      </c>
      <c r="F36" s="26" t="s">
        <v>147</v>
      </c>
      <c r="G36" s="27" t="s">
        <v>45</v>
      </c>
      <c r="H36" s="27" t="s">
        <v>451</v>
      </c>
      <c r="I36" s="27" t="s">
        <v>47</v>
      </c>
      <c r="J36" s="27" t="s">
        <v>14</v>
      </c>
      <c r="K36" s="27" t="s">
        <v>453</v>
      </c>
      <c r="L36" s="156"/>
      <c r="M36" s="157"/>
    </row>
    <row r="37" spans="1:13" s="153" customFormat="1" ht="26.25" customHeight="1" x14ac:dyDescent="0.25">
      <c r="A37" s="32">
        <v>32</v>
      </c>
      <c r="B37" s="56" t="s">
        <v>144</v>
      </c>
      <c r="C37" s="26" t="s">
        <v>145</v>
      </c>
      <c r="D37" s="27" t="s">
        <v>7</v>
      </c>
      <c r="E37" s="28" t="s">
        <v>120</v>
      </c>
      <c r="F37" s="26" t="s">
        <v>121</v>
      </c>
      <c r="G37" s="27" t="s">
        <v>122</v>
      </c>
      <c r="H37" s="27" t="s">
        <v>451</v>
      </c>
      <c r="I37" s="27" t="s">
        <v>47</v>
      </c>
      <c r="J37" s="27" t="s">
        <v>14</v>
      </c>
      <c r="K37" s="27" t="s">
        <v>453</v>
      </c>
      <c r="L37" s="156"/>
      <c r="M37" s="157"/>
    </row>
    <row r="38" spans="1:13" s="153" customFormat="1" ht="26.25" customHeight="1" x14ac:dyDescent="0.25">
      <c r="A38" s="32">
        <v>33</v>
      </c>
      <c r="B38" s="56" t="s">
        <v>264</v>
      </c>
      <c r="C38" s="26" t="s">
        <v>11</v>
      </c>
      <c r="D38" s="27" t="s">
        <v>7</v>
      </c>
      <c r="E38" s="33" t="s">
        <v>265</v>
      </c>
      <c r="F38" s="26" t="s">
        <v>85</v>
      </c>
      <c r="G38" s="27" t="s">
        <v>260</v>
      </c>
      <c r="H38" s="27" t="s">
        <v>260</v>
      </c>
      <c r="I38" s="27" t="s">
        <v>261</v>
      </c>
      <c r="J38" s="27" t="s">
        <v>14</v>
      </c>
      <c r="K38" s="27" t="s">
        <v>453</v>
      </c>
      <c r="L38" s="156"/>
      <c r="M38" s="157"/>
    </row>
    <row r="39" spans="1:13" s="153" customFormat="1" ht="26.25" customHeight="1" x14ac:dyDescent="0.25">
      <c r="A39" s="32">
        <v>34</v>
      </c>
      <c r="B39" s="56" t="s">
        <v>214</v>
      </c>
      <c r="C39" s="26" t="s">
        <v>11</v>
      </c>
      <c r="D39" s="27" t="s">
        <v>7</v>
      </c>
      <c r="E39" s="33" t="s">
        <v>113</v>
      </c>
      <c r="F39" s="30" t="s">
        <v>114</v>
      </c>
      <c r="G39" s="31" t="s">
        <v>45</v>
      </c>
      <c r="H39" s="31" t="s">
        <v>430</v>
      </c>
      <c r="I39" s="27" t="s">
        <v>47</v>
      </c>
      <c r="J39" s="27" t="s">
        <v>14</v>
      </c>
      <c r="K39" s="27" t="s">
        <v>454</v>
      </c>
      <c r="L39" s="156"/>
      <c r="M39" s="157"/>
    </row>
    <row r="40" spans="1:13" s="153" customFormat="1" ht="26.25" customHeight="1" x14ac:dyDescent="0.25">
      <c r="A40" s="32">
        <v>35</v>
      </c>
      <c r="B40" s="56" t="s">
        <v>130</v>
      </c>
      <c r="C40" s="26" t="s">
        <v>131</v>
      </c>
      <c r="D40" s="27" t="s">
        <v>7</v>
      </c>
      <c r="E40" s="33" t="s">
        <v>132</v>
      </c>
      <c r="F40" s="26" t="s">
        <v>133</v>
      </c>
      <c r="G40" s="27" t="s">
        <v>45</v>
      </c>
      <c r="H40" s="27" t="s">
        <v>46</v>
      </c>
      <c r="I40" s="27" t="s">
        <v>47</v>
      </c>
      <c r="J40" s="27" t="s">
        <v>14</v>
      </c>
      <c r="K40" s="27" t="s">
        <v>454</v>
      </c>
      <c r="L40" s="156"/>
      <c r="M40" s="157"/>
    </row>
    <row r="41" spans="1:13" s="153" customFormat="1" ht="26.25" customHeight="1" x14ac:dyDescent="0.25">
      <c r="A41" s="32">
        <v>36</v>
      </c>
      <c r="B41" s="56" t="s">
        <v>266</v>
      </c>
      <c r="C41" s="26" t="s">
        <v>11</v>
      </c>
      <c r="D41" s="27" t="s">
        <v>7</v>
      </c>
      <c r="E41" s="33" t="s">
        <v>265</v>
      </c>
      <c r="F41" s="26" t="s">
        <v>85</v>
      </c>
      <c r="G41" s="27" t="s">
        <v>260</v>
      </c>
      <c r="H41" s="27" t="s">
        <v>260</v>
      </c>
      <c r="I41" s="27" t="s">
        <v>261</v>
      </c>
      <c r="J41" s="27" t="s">
        <v>14</v>
      </c>
      <c r="K41" s="27" t="s">
        <v>454</v>
      </c>
      <c r="L41" s="156"/>
      <c r="M41" s="157"/>
    </row>
    <row r="42" spans="1:13" s="153" customFormat="1" ht="26.25" customHeight="1" x14ac:dyDescent="0.25">
      <c r="A42" s="32">
        <v>37</v>
      </c>
      <c r="B42" s="29" t="s">
        <v>101</v>
      </c>
      <c r="C42" s="26" t="s">
        <v>11</v>
      </c>
      <c r="D42" s="27" t="s">
        <v>7</v>
      </c>
      <c r="E42" s="28" t="s">
        <v>120</v>
      </c>
      <c r="F42" s="26" t="s">
        <v>121</v>
      </c>
      <c r="G42" s="27" t="s">
        <v>46</v>
      </c>
      <c r="H42" s="27" t="s">
        <v>430</v>
      </c>
      <c r="I42" s="27" t="s">
        <v>47</v>
      </c>
      <c r="J42" s="27" t="s">
        <v>14</v>
      </c>
      <c r="K42" s="27" t="s">
        <v>455</v>
      </c>
    </row>
    <row r="43" spans="1:13" s="153" customFormat="1" ht="26.25" customHeight="1" x14ac:dyDescent="0.25">
      <c r="A43" s="32">
        <v>38</v>
      </c>
      <c r="B43" s="29" t="s">
        <v>98</v>
      </c>
      <c r="C43" s="34" t="s">
        <v>52</v>
      </c>
      <c r="D43" s="27" t="s">
        <v>15</v>
      </c>
      <c r="E43" s="28" t="s">
        <v>509</v>
      </c>
      <c r="F43" s="26" t="s">
        <v>508</v>
      </c>
      <c r="G43" s="27" t="s">
        <v>45</v>
      </c>
      <c r="H43" s="27" t="s">
        <v>420</v>
      </c>
      <c r="I43" s="154" t="s">
        <v>421</v>
      </c>
      <c r="J43" s="27" t="s">
        <v>14</v>
      </c>
      <c r="K43" s="27" t="s">
        <v>422</v>
      </c>
    </row>
    <row r="44" spans="1:13" s="158" customFormat="1" ht="26.25" customHeight="1" x14ac:dyDescent="0.25">
      <c r="A44" s="32">
        <v>39</v>
      </c>
      <c r="B44" s="28" t="s">
        <v>167</v>
      </c>
      <c r="C44" s="26" t="s">
        <v>168</v>
      </c>
      <c r="D44" s="27" t="s">
        <v>15</v>
      </c>
      <c r="E44" s="33" t="s">
        <v>172</v>
      </c>
      <c r="F44" s="26" t="s">
        <v>170</v>
      </c>
      <c r="G44" s="27" t="s">
        <v>171</v>
      </c>
      <c r="H44" s="27" t="s">
        <v>456</v>
      </c>
      <c r="I44" s="27" t="s">
        <v>105</v>
      </c>
      <c r="J44" s="27" t="s">
        <v>14</v>
      </c>
      <c r="K44" s="27" t="s">
        <v>422</v>
      </c>
    </row>
    <row r="45" spans="1:13" s="153" customFormat="1" ht="26.25" customHeight="1" x14ac:dyDescent="0.25">
      <c r="A45" s="32">
        <v>40</v>
      </c>
      <c r="B45" s="56" t="s">
        <v>217</v>
      </c>
      <c r="C45" s="26" t="s">
        <v>11</v>
      </c>
      <c r="D45" s="27"/>
      <c r="E45" s="33" t="s">
        <v>60</v>
      </c>
      <c r="F45" s="26" t="s">
        <v>59</v>
      </c>
      <c r="G45" s="27" t="s">
        <v>45</v>
      </c>
      <c r="H45" s="27" t="s">
        <v>46</v>
      </c>
      <c r="I45" s="27" t="s">
        <v>47</v>
      </c>
      <c r="J45" s="27" t="s">
        <v>14</v>
      </c>
      <c r="K45" s="27" t="s">
        <v>422</v>
      </c>
      <c r="L45" s="156"/>
      <c r="M45" s="157"/>
    </row>
    <row r="46" spans="1:13" s="153" customFormat="1" ht="26.25" customHeight="1" x14ac:dyDescent="0.25">
      <c r="A46" s="32">
        <v>41</v>
      </c>
      <c r="B46" s="56" t="s">
        <v>134</v>
      </c>
      <c r="C46" s="110" t="s">
        <v>135</v>
      </c>
      <c r="D46" s="27" t="s">
        <v>7</v>
      </c>
      <c r="E46" s="33" t="s">
        <v>136</v>
      </c>
      <c r="F46" s="26" t="s">
        <v>137</v>
      </c>
      <c r="G46" s="27" t="s">
        <v>45</v>
      </c>
      <c r="H46" s="27" t="s">
        <v>451</v>
      </c>
      <c r="I46" s="27" t="s">
        <v>47</v>
      </c>
      <c r="J46" s="27" t="s">
        <v>14</v>
      </c>
      <c r="K46" s="27" t="s">
        <v>457</v>
      </c>
      <c r="L46" s="156"/>
      <c r="M46" s="157"/>
    </row>
    <row r="47" spans="1:13" s="153" customFormat="1" ht="26.25" customHeight="1" x14ac:dyDescent="0.25">
      <c r="A47" s="32">
        <v>42</v>
      </c>
      <c r="B47" s="29" t="s">
        <v>155</v>
      </c>
      <c r="C47" s="26" t="s">
        <v>11</v>
      </c>
      <c r="D47" s="32" t="s">
        <v>7</v>
      </c>
      <c r="E47" s="33" t="s">
        <v>262</v>
      </c>
      <c r="F47" s="26" t="s">
        <v>85</v>
      </c>
      <c r="G47" s="27" t="s">
        <v>260</v>
      </c>
      <c r="H47" s="27" t="s">
        <v>260</v>
      </c>
      <c r="I47" s="27" t="s">
        <v>261</v>
      </c>
      <c r="J47" s="27" t="s">
        <v>14</v>
      </c>
      <c r="K47" s="27" t="s">
        <v>458</v>
      </c>
    </row>
    <row r="48" spans="1:13" s="153" customFormat="1" ht="26.25" customHeight="1" x14ac:dyDescent="0.25">
      <c r="A48" s="32">
        <v>43</v>
      </c>
      <c r="B48" s="29" t="s">
        <v>263</v>
      </c>
      <c r="C48" s="26" t="s">
        <v>11</v>
      </c>
      <c r="D48" s="32" t="s">
        <v>7</v>
      </c>
      <c r="E48" s="33" t="s">
        <v>262</v>
      </c>
      <c r="F48" s="26" t="s">
        <v>85</v>
      </c>
      <c r="G48" s="27" t="s">
        <v>260</v>
      </c>
      <c r="H48" s="27" t="s">
        <v>260</v>
      </c>
      <c r="I48" s="27" t="s">
        <v>261</v>
      </c>
      <c r="J48" s="27" t="s">
        <v>14</v>
      </c>
      <c r="K48" s="27" t="s">
        <v>458</v>
      </c>
    </row>
    <row r="49" spans="1:13" s="153" customFormat="1" ht="26.25" customHeight="1" x14ac:dyDescent="0.25">
      <c r="A49" s="32">
        <v>44</v>
      </c>
      <c r="B49" s="29" t="s">
        <v>175</v>
      </c>
      <c r="C49" s="26" t="s">
        <v>11</v>
      </c>
      <c r="D49" s="32" t="s">
        <v>7</v>
      </c>
      <c r="E49" s="33" t="s">
        <v>262</v>
      </c>
      <c r="F49" s="26" t="s">
        <v>85</v>
      </c>
      <c r="G49" s="27" t="s">
        <v>260</v>
      </c>
      <c r="H49" s="27" t="s">
        <v>260</v>
      </c>
      <c r="I49" s="27" t="s">
        <v>261</v>
      </c>
      <c r="J49" s="27" t="s">
        <v>14</v>
      </c>
      <c r="K49" s="27" t="s">
        <v>458</v>
      </c>
    </row>
    <row r="50" spans="1:13" s="153" customFormat="1" ht="26.25" customHeight="1" x14ac:dyDescent="0.25">
      <c r="A50" s="32">
        <v>45</v>
      </c>
      <c r="B50" s="28" t="s">
        <v>156</v>
      </c>
      <c r="C50" s="26" t="s">
        <v>157</v>
      </c>
      <c r="D50" s="27" t="s">
        <v>15</v>
      </c>
      <c r="E50" s="33" t="s">
        <v>158</v>
      </c>
      <c r="F50" s="26" t="s">
        <v>159</v>
      </c>
      <c r="G50" s="27" t="s">
        <v>160</v>
      </c>
      <c r="H50" s="27" t="s">
        <v>420</v>
      </c>
      <c r="I50" s="27" t="s">
        <v>459</v>
      </c>
      <c r="J50" s="27" t="s">
        <v>14</v>
      </c>
      <c r="K50" s="27" t="s">
        <v>460</v>
      </c>
      <c r="L50" s="157"/>
    </row>
    <row r="51" spans="1:13" s="153" customFormat="1" ht="26.25" customHeight="1" x14ac:dyDescent="0.25">
      <c r="A51" s="32">
        <v>46</v>
      </c>
      <c r="B51" s="29" t="s">
        <v>97</v>
      </c>
      <c r="C51" s="34" t="s">
        <v>42</v>
      </c>
      <c r="D51" s="27" t="s">
        <v>15</v>
      </c>
      <c r="E51" s="28" t="s">
        <v>80</v>
      </c>
      <c r="F51" s="26" t="s">
        <v>81</v>
      </c>
      <c r="G51" s="27" t="s">
        <v>45</v>
      </c>
      <c r="H51" s="27" t="s">
        <v>420</v>
      </c>
      <c r="I51" s="27" t="s">
        <v>47</v>
      </c>
      <c r="J51" s="27" t="s">
        <v>14</v>
      </c>
      <c r="K51" s="27" t="s">
        <v>460</v>
      </c>
      <c r="L51" s="157"/>
    </row>
    <row r="52" spans="1:13" s="153" customFormat="1" ht="26.25" customHeight="1" x14ac:dyDescent="0.25">
      <c r="A52" s="32">
        <v>47</v>
      </c>
      <c r="B52" s="28" t="s">
        <v>91</v>
      </c>
      <c r="C52" s="26" t="s">
        <v>92</v>
      </c>
      <c r="D52" s="27">
        <v>1</v>
      </c>
      <c r="E52" s="28" t="s">
        <v>93</v>
      </c>
      <c r="F52" s="26" t="s">
        <v>94</v>
      </c>
      <c r="G52" s="27" t="s">
        <v>105</v>
      </c>
      <c r="H52" s="27" t="s">
        <v>423</v>
      </c>
      <c r="I52" s="27" t="s">
        <v>105</v>
      </c>
      <c r="J52" s="27" t="s">
        <v>14</v>
      </c>
      <c r="K52" s="27" t="s">
        <v>460</v>
      </c>
    </row>
    <row r="53" spans="1:13" s="153" customFormat="1" ht="26.25" customHeight="1" x14ac:dyDescent="0.25">
      <c r="A53" s="32">
        <v>48</v>
      </c>
      <c r="B53" s="29" t="s">
        <v>97</v>
      </c>
      <c r="C53" s="34" t="s">
        <v>42</v>
      </c>
      <c r="D53" s="27" t="s">
        <v>15</v>
      </c>
      <c r="E53" s="28" t="s">
        <v>43</v>
      </c>
      <c r="F53" s="26" t="s">
        <v>44</v>
      </c>
      <c r="G53" s="27" t="s">
        <v>45</v>
      </c>
      <c r="H53" s="27" t="s">
        <v>420</v>
      </c>
      <c r="I53" s="27" t="s">
        <v>47</v>
      </c>
      <c r="J53" s="27" t="s">
        <v>14</v>
      </c>
      <c r="K53" s="27" t="s">
        <v>460</v>
      </c>
      <c r="L53" s="157"/>
    </row>
    <row r="54" spans="1:13" s="153" customFormat="1" ht="26.25" customHeight="1" x14ac:dyDescent="0.25">
      <c r="A54" s="32">
        <v>49</v>
      </c>
      <c r="B54" s="29" t="s">
        <v>461</v>
      </c>
      <c r="C54" s="34" t="s">
        <v>51</v>
      </c>
      <c r="D54" s="27" t="s">
        <v>15</v>
      </c>
      <c r="E54" s="33" t="s">
        <v>60</v>
      </c>
      <c r="F54" s="26" t="s">
        <v>59</v>
      </c>
      <c r="G54" s="27" t="s">
        <v>45</v>
      </c>
      <c r="H54" s="27" t="s">
        <v>420</v>
      </c>
      <c r="I54" s="27" t="s">
        <v>47</v>
      </c>
      <c r="J54" s="27" t="s">
        <v>14</v>
      </c>
      <c r="K54" s="27" t="s">
        <v>460</v>
      </c>
    </row>
    <row r="55" spans="1:13" s="153" customFormat="1" ht="26.25" customHeight="1" x14ac:dyDescent="0.25">
      <c r="A55" s="32">
        <v>50</v>
      </c>
      <c r="B55" s="29" t="s">
        <v>112</v>
      </c>
      <c r="C55" s="26" t="s">
        <v>111</v>
      </c>
      <c r="D55" s="27" t="s">
        <v>7</v>
      </c>
      <c r="E55" s="33" t="s">
        <v>117</v>
      </c>
      <c r="F55" s="26" t="s">
        <v>118</v>
      </c>
      <c r="G55" s="27" t="s">
        <v>108</v>
      </c>
      <c r="H55" s="27" t="s">
        <v>424</v>
      </c>
      <c r="I55" s="27" t="s">
        <v>105</v>
      </c>
      <c r="J55" s="27" t="s">
        <v>14</v>
      </c>
      <c r="K55" s="27" t="s">
        <v>462</v>
      </c>
    </row>
    <row r="56" spans="1:13" s="153" customFormat="1" ht="26.25" customHeight="1" x14ac:dyDescent="0.25">
      <c r="A56" s="32">
        <v>51</v>
      </c>
      <c r="B56" s="28" t="s">
        <v>258</v>
      </c>
      <c r="C56" s="26" t="s">
        <v>11</v>
      </c>
      <c r="D56" s="27">
        <v>3</v>
      </c>
      <c r="E56" s="28" t="s">
        <v>95</v>
      </c>
      <c r="F56" s="26" t="s">
        <v>94</v>
      </c>
      <c r="G56" s="27" t="s">
        <v>105</v>
      </c>
      <c r="H56" s="27" t="s">
        <v>418</v>
      </c>
      <c r="I56" s="27" t="s">
        <v>105</v>
      </c>
      <c r="J56" s="27" t="s">
        <v>14</v>
      </c>
      <c r="K56" s="27" t="s">
        <v>462</v>
      </c>
    </row>
    <row r="57" spans="1:13" s="158" customFormat="1" ht="26.25" customHeight="1" x14ac:dyDescent="0.25">
      <c r="A57" s="32">
        <v>52</v>
      </c>
      <c r="B57" s="28" t="s">
        <v>96</v>
      </c>
      <c r="C57" s="30" t="s">
        <v>11</v>
      </c>
      <c r="D57" s="31">
        <v>1</v>
      </c>
      <c r="E57" s="33" t="s">
        <v>77</v>
      </c>
      <c r="F57" s="30" t="s">
        <v>78</v>
      </c>
      <c r="G57" s="31" t="s">
        <v>76</v>
      </c>
      <c r="H57" s="31" t="s">
        <v>424</v>
      </c>
      <c r="I57" s="27" t="s">
        <v>105</v>
      </c>
      <c r="J57" s="27" t="s">
        <v>14</v>
      </c>
      <c r="K57" s="31" t="s">
        <v>462</v>
      </c>
      <c r="L57" s="153"/>
      <c r="M57" s="153"/>
    </row>
    <row r="58" spans="1:13" s="158" customFormat="1" ht="26.25" customHeight="1" x14ac:dyDescent="0.25">
      <c r="A58" s="32">
        <v>53</v>
      </c>
      <c r="B58" s="28" t="s">
        <v>267</v>
      </c>
      <c r="C58" s="30" t="s">
        <v>268</v>
      </c>
      <c r="D58" s="31">
        <v>3</v>
      </c>
      <c r="E58" s="33" t="s">
        <v>152</v>
      </c>
      <c r="F58" s="26" t="s">
        <v>153</v>
      </c>
      <c r="G58" s="27" t="s">
        <v>105</v>
      </c>
      <c r="H58" s="27" t="s">
        <v>434</v>
      </c>
      <c r="I58" s="27" t="s">
        <v>105</v>
      </c>
      <c r="J58" s="27" t="s">
        <v>14</v>
      </c>
      <c r="K58" s="27" t="s">
        <v>462</v>
      </c>
      <c r="L58" s="153"/>
      <c r="M58" s="153"/>
    </row>
    <row r="59" spans="1:13" s="153" customFormat="1" ht="26.25" customHeight="1" x14ac:dyDescent="0.25">
      <c r="A59" s="32">
        <v>54</v>
      </c>
      <c r="B59" s="28" t="s">
        <v>148</v>
      </c>
      <c r="C59" s="26" t="s">
        <v>154</v>
      </c>
      <c r="D59" s="27">
        <v>3</v>
      </c>
      <c r="E59" s="33" t="s">
        <v>150</v>
      </c>
      <c r="F59" s="26" t="s">
        <v>151</v>
      </c>
      <c r="G59" s="27" t="s">
        <v>105</v>
      </c>
      <c r="H59" s="27" t="s">
        <v>434</v>
      </c>
      <c r="I59" s="27" t="s">
        <v>105</v>
      </c>
      <c r="J59" s="27" t="s">
        <v>14</v>
      </c>
      <c r="K59" s="27" t="s">
        <v>462</v>
      </c>
      <c r="L59" s="157"/>
    </row>
    <row r="60" spans="1:13" s="158" customFormat="1" ht="26.25" customHeight="1" x14ac:dyDescent="0.25">
      <c r="A60" s="32">
        <v>55</v>
      </c>
      <c r="B60" s="28" t="s">
        <v>399</v>
      </c>
      <c r="C60" s="30" t="s">
        <v>395</v>
      </c>
      <c r="D60" s="31"/>
      <c r="E60" s="33" t="s">
        <v>279</v>
      </c>
      <c r="F60" s="30" t="s">
        <v>280</v>
      </c>
      <c r="G60" s="31" t="s">
        <v>107</v>
      </c>
      <c r="H60" s="31" t="s">
        <v>439</v>
      </c>
      <c r="I60" s="27" t="s">
        <v>41</v>
      </c>
      <c r="J60" s="27" t="s">
        <v>14</v>
      </c>
      <c r="K60" s="31" t="s">
        <v>463</v>
      </c>
      <c r="L60" s="153"/>
      <c r="M60" s="153"/>
    </row>
    <row r="61" spans="1:13" s="158" customFormat="1" ht="26.25" customHeight="1" x14ac:dyDescent="0.25">
      <c r="A61" s="32">
        <v>56</v>
      </c>
      <c r="B61" s="51" t="s">
        <v>259</v>
      </c>
      <c r="C61" s="115">
        <v>91302</v>
      </c>
      <c r="D61" s="37" t="s">
        <v>6</v>
      </c>
      <c r="E61" s="28" t="s">
        <v>95</v>
      </c>
      <c r="F61" s="26" t="s">
        <v>94</v>
      </c>
      <c r="G61" s="27" t="s">
        <v>105</v>
      </c>
      <c r="H61" s="27" t="s">
        <v>418</v>
      </c>
      <c r="I61" s="27" t="s">
        <v>105</v>
      </c>
      <c r="J61" s="27" t="s">
        <v>14</v>
      </c>
      <c r="K61" s="27" t="s">
        <v>463</v>
      </c>
    </row>
    <row r="62" spans="1:13" s="153" customFormat="1" ht="26.25" customHeight="1" x14ac:dyDescent="0.25">
      <c r="A62" s="32">
        <v>57</v>
      </c>
      <c r="B62" s="38" t="s">
        <v>127</v>
      </c>
      <c r="C62" s="52" t="s">
        <v>128</v>
      </c>
      <c r="D62" s="35" t="s">
        <v>7</v>
      </c>
      <c r="E62" s="33" t="s">
        <v>213</v>
      </c>
      <c r="F62" s="26" t="s">
        <v>103</v>
      </c>
      <c r="G62" s="27" t="s">
        <v>45</v>
      </c>
      <c r="H62" s="27" t="s">
        <v>430</v>
      </c>
      <c r="I62" s="27" t="s">
        <v>47</v>
      </c>
      <c r="J62" s="27" t="s">
        <v>14</v>
      </c>
      <c r="K62" s="27" t="s">
        <v>463</v>
      </c>
    </row>
    <row r="63" spans="1:13" s="153" customFormat="1" ht="26.25" customHeight="1" x14ac:dyDescent="0.25">
      <c r="A63" s="32">
        <v>58</v>
      </c>
      <c r="B63" s="38" t="s">
        <v>238</v>
      </c>
      <c r="C63" s="52" t="s">
        <v>239</v>
      </c>
      <c r="D63" s="37">
        <v>3</v>
      </c>
      <c r="E63" s="33" t="s">
        <v>256</v>
      </c>
      <c r="F63" s="26" t="s">
        <v>257</v>
      </c>
      <c r="G63" s="27" t="s">
        <v>240</v>
      </c>
      <c r="H63" s="27" t="s">
        <v>418</v>
      </c>
      <c r="I63" s="27" t="s">
        <v>105</v>
      </c>
      <c r="J63" s="27" t="s">
        <v>14</v>
      </c>
      <c r="K63" s="27" t="s">
        <v>464</v>
      </c>
    </row>
    <row r="64" spans="1:13" s="153" customFormat="1" ht="26.25" customHeight="1" x14ac:dyDescent="0.25">
      <c r="A64" s="32">
        <v>59</v>
      </c>
      <c r="B64" s="38" t="s">
        <v>100</v>
      </c>
      <c r="C64" s="52" t="s">
        <v>123</v>
      </c>
      <c r="D64" s="35" t="s">
        <v>7</v>
      </c>
      <c r="E64" s="28" t="s">
        <v>124</v>
      </c>
      <c r="F64" s="26" t="s">
        <v>125</v>
      </c>
      <c r="G64" s="27" t="s">
        <v>126</v>
      </c>
      <c r="H64" s="27" t="s">
        <v>430</v>
      </c>
      <c r="I64" s="27" t="s">
        <v>47</v>
      </c>
      <c r="J64" s="27" t="s">
        <v>14</v>
      </c>
      <c r="K64" s="27" t="s">
        <v>464</v>
      </c>
    </row>
    <row r="65" spans="1:12" s="153" customFormat="1" ht="26.25" customHeight="1" x14ac:dyDescent="0.25">
      <c r="A65" s="32">
        <v>60</v>
      </c>
      <c r="B65" s="51" t="s">
        <v>149</v>
      </c>
      <c r="C65" s="52" t="s">
        <v>11</v>
      </c>
      <c r="D65" s="35" t="s">
        <v>6</v>
      </c>
      <c r="E65" s="33" t="s">
        <v>152</v>
      </c>
      <c r="F65" s="26" t="s">
        <v>153</v>
      </c>
      <c r="G65" s="27" t="s">
        <v>105</v>
      </c>
      <c r="H65" s="27" t="s">
        <v>434</v>
      </c>
      <c r="I65" s="27" t="s">
        <v>105</v>
      </c>
      <c r="J65" s="27" t="s">
        <v>14</v>
      </c>
      <c r="K65" s="27" t="s">
        <v>465</v>
      </c>
      <c r="L65" s="157"/>
    </row>
    <row r="66" spans="1:12" s="153" customFormat="1" ht="26.25" customHeight="1" x14ac:dyDescent="0.25">
      <c r="A66" s="32">
        <v>61</v>
      </c>
      <c r="B66" s="38" t="s">
        <v>102</v>
      </c>
      <c r="C66" s="52" t="s">
        <v>11</v>
      </c>
      <c r="D66" s="27" t="s">
        <v>79</v>
      </c>
      <c r="E66" s="28" t="s">
        <v>49</v>
      </c>
      <c r="F66" s="26" t="s">
        <v>50</v>
      </c>
      <c r="G66" s="27" t="s">
        <v>45</v>
      </c>
      <c r="H66" s="27" t="s">
        <v>46</v>
      </c>
      <c r="I66" s="27" t="s">
        <v>47</v>
      </c>
      <c r="J66" s="27" t="s">
        <v>14</v>
      </c>
      <c r="K66" s="27" t="s">
        <v>466</v>
      </c>
    </row>
    <row r="67" spans="1:12" x14ac:dyDescent="0.25">
      <c r="A67" s="151"/>
      <c r="C67" s="2"/>
      <c r="D67" s="151"/>
      <c r="F67" s="2"/>
    </row>
    <row r="68" spans="1:12" s="44" customFormat="1" ht="21.75" customHeight="1" x14ac:dyDescent="0.25">
      <c r="B68" s="159" t="s">
        <v>9</v>
      </c>
      <c r="C68" s="160"/>
      <c r="D68" s="161"/>
      <c r="E68" s="162"/>
      <c r="F68" s="163"/>
      <c r="G68" s="164" t="s">
        <v>467</v>
      </c>
      <c r="H68" s="164"/>
      <c r="I68" s="164"/>
      <c r="J68" s="164"/>
    </row>
    <row r="69" spans="1:12" s="44" customFormat="1" ht="21.75" customHeight="1" x14ac:dyDescent="0.25">
      <c r="B69" s="8" t="s">
        <v>10</v>
      </c>
      <c r="C69" s="165"/>
      <c r="D69" s="166"/>
      <c r="E69" s="8"/>
      <c r="F69" s="165"/>
      <c r="G69" s="204" t="s">
        <v>468</v>
      </c>
      <c r="H69" s="204"/>
      <c r="I69" s="204"/>
      <c r="J69" s="167"/>
    </row>
    <row r="70" spans="1:12" s="44" customFormat="1" ht="21.75" customHeight="1" x14ac:dyDescent="0.25">
      <c r="B70" s="8" t="s">
        <v>469</v>
      </c>
      <c r="C70" s="165"/>
      <c r="D70" s="166"/>
      <c r="E70" s="8"/>
      <c r="F70" s="165"/>
      <c r="G70" s="204" t="s">
        <v>46</v>
      </c>
      <c r="H70" s="204"/>
      <c r="I70" s="204"/>
      <c r="J70" s="167"/>
    </row>
  </sheetData>
  <sortState ref="A6:XFD66">
    <sortCondition ref="K6:K66"/>
  </sortState>
  <mergeCells count="6">
    <mergeCell ref="G70:I70"/>
    <mergeCell ref="B1:K1"/>
    <mergeCell ref="B2:K2"/>
    <mergeCell ref="B3:K3"/>
    <mergeCell ref="I4:K4"/>
    <mergeCell ref="G69:I69"/>
  </mergeCells>
  <conditionalFormatting sqref="C49 C43:C46">
    <cfRule type="expression" dxfId="8" priority="1" stopIfTrue="1">
      <formula>$O43=2018</formula>
    </cfRule>
  </conditionalFormatting>
  <pageMargins left="0" right="0" top="0" bottom="0" header="0.31496062992125984" footer="0.31496062992125984"/>
  <pageSetup paperSize="9" scale="1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36" zoomScaleNormal="100" workbookViewId="0">
      <selection activeCell="C49" sqref="C49"/>
    </sheetView>
  </sheetViews>
  <sheetFormatPr defaultRowHeight="15" x14ac:dyDescent="0.25"/>
  <cols>
    <col min="1" max="1" width="4.85546875" style="2" customWidth="1"/>
    <col min="2" max="2" width="7.7109375" style="2" customWidth="1"/>
    <col min="3" max="3" width="23.85546875" style="2" customWidth="1"/>
    <col min="4" max="4" width="5.85546875" style="2" hidden="1" customWidth="1"/>
    <col min="5" max="5" width="7.140625" style="2" customWidth="1"/>
    <col min="6" max="6" width="47.7109375" style="2" customWidth="1"/>
    <col min="7" max="7" width="6.85546875" style="2" hidden="1" customWidth="1"/>
    <col min="8" max="8" width="9.28515625" style="2" hidden="1" customWidth="1"/>
    <col min="9" max="9" width="21.42578125" style="2" customWidth="1"/>
    <col min="10" max="16384" width="9.140625" style="2"/>
  </cols>
  <sheetData>
    <row r="1" spans="1:9" ht="45" customHeight="1" x14ac:dyDescent="0.25">
      <c r="A1" s="200" t="s">
        <v>216</v>
      </c>
      <c r="B1" s="200"/>
      <c r="C1" s="200"/>
      <c r="D1" s="200"/>
      <c r="E1" s="200"/>
      <c r="F1" s="200"/>
      <c r="G1" s="200"/>
      <c r="H1" s="200"/>
      <c r="I1" s="200"/>
    </row>
    <row r="2" spans="1:9" ht="21" customHeight="1" x14ac:dyDescent="0.25">
      <c r="A2" s="201" t="s">
        <v>0</v>
      </c>
      <c r="B2" s="201"/>
      <c r="C2" s="201"/>
      <c r="D2" s="201"/>
      <c r="E2" s="201"/>
      <c r="F2" s="201"/>
      <c r="G2" s="201"/>
      <c r="H2" s="201"/>
      <c r="I2" s="201"/>
    </row>
    <row r="5" spans="1:9" ht="21" customHeight="1" x14ac:dyDescent="0.25">
      <c r="A5" s="202" t="s">
        <v>400</v>
      </c>
      <c r="B5" s="202"/>
      <c r="C5" s="202"/>
      <c r="D5" s="202"/>
      <c r="E5" s="202"/>
      <c r="F5" s="202"/>
      <c r="G5" s="202"/>
      <c r="H5" s="202"/>
      <c r="I5" s="202"/>
    </row>
    <row r="6" spans="1:9" ht="15.75" x14ac:dyDescent="0.25">
      <c r="A6" s="208" t="s">
        <v>47</v>
      </c>
      <c r="B6" s="208"/>
      <c r="C6" s="208"/>
      <c r="D6" s="208"/>
      <c r="E6" s="208"/>
      <c r="F6" s="208"/>
      <c r="I6" s="111" t="s">
        <v>402</v>
      </c>
    </row>
    <row r="7" spans="1:9" ht="50.25" customHeight="1" x14ac:dyDescent="0.25">
      <c r="A7" s="105" t="s">
        <v>1</v>
      </c>
      <c r="B7" s="105" t="s">
        <v>18</v>
      </c>
      <c r="C7" s="104" t="s">
        <v>2</v>
      </c>
      <c r="D7" s="104" t="s">
        <v>12</v>
      </c>
      <c r="E7" s="105" t="s">
        <v>3</v>
      </c>
      <c r="F7" s="104" t="s">
        <v>4</v>
      </c>
      <c r="G7" s="104" t="s">
        <v>12</v>
      </c>
      <c r="H7" s="104" t="s">
        <v>5</v>
      </c>
      <c r="I7" s="104" t="s">
        <v>86</v>
      </c>
    </row>
    <row r="8" spans="1:9" ht="32.25" customHeight="1" x14ac:dyDescent="0.25">
      <c r="A8" s="1">
        <v>1</v>
      </c>
      <c r="B8" s="3">
        <v>0.41666666666666669</v>
      </c>
      <c r="C8" s="28" t="s">
        <v>251</v>
      </c>
      <c r="D8" s="26" t="s">
        <v>62</v>
      </c>
      <c r="E8" s="27">
        <v>3</v>
      </c>
      <c r="F8" s="33" t="s">
        <v>252</v>
      </c>
      <c r="G8" s="26" t="s">
        <v>62</v>
      </c>
      <c r="H8" s="27" t="s">
        <v>253</v>
      </c>
      <c r="I8" s="27" t="s">
        <v>75</v>
      </c>
    </row>
    <row r="9" spans="1:9" ht="32.25" customHeight="1" x14ac:dyDescent="0.25">
      <c r="A9" s="1">
        <v>2</v>
      </c>
      <c r="B9" s="3">
        <v>0.42083333333333334</v>
      </c>
      <c r="C9" s="29" t="s">
        <v>101</v>
      </c>
      <c r="D9" s="26" t="s">
        <v>11</v>
      </c>
      <c r="E9" s="27" t="s">
        <v>7</v>
      </c>
      <c r="F9" s="28" t="s">
        <v>49</v>
      </c>
      <c r="G9" s="26" t="s">
        <v>50</v>
      </c>
      <c r="H9" s="27" t="s">
        <v>45</v>
      </c>
      <c r="I9" s="27" t="s">
        <v>47</v>
      </c>
    </row>
    <row r="10" spans="1:9" ht="32.25" customHeight="1" x14ac:dyDescent="0.25">
      <c r="A10" s="1">
        <v>3</v>
      </c>
      <c r="B10" s="3">
        <v>0.42499999999999999</v>
      </c>
      <c r="C10" s="56" t="s">
        <v>211</v>
      </c>
      <c r="D10" s="26" t="s">
        <v>11</v>
      </c>
      <c r="E10" s="27" t="s">
        <v>7</v>
      </c>
      <c r="F10" s="28" t="s">
        <v>80</v>
      </c>
      <c r="G10" s="26" t="s">
        <v>81</v>
      </c>
      <c r="H10" s="27" t="s">
        <v>45</v>
      </c>
      <c r="I10" s="27" t="s">
        <v>47</v>
      </c>
    </row>
    <row r="11" spans="1:9" ht="32.25" customHeight="1" x14ac:dyDescent="0.25">
      <c r="A11" s="1">
        <v>4</v>
      </c>
      <c r="B11" s="3">
        <v>0.42916666666666697</v>
      </c>
      <c r="C11" s="28" t="s">
        <v>17</v>
      </c>
      <c r="D11" s="26" t="s">
        <v>20</v>
      </c>
      <c r="E11" s="27">
        <v>2</v>
      </c>
      <c r="F11" s="36" t="s">
        <v>61</v>
      </c>
      <c r="G11" s="26" t="s">
        <v>19</v>
      </c>
      <c r="H11" s="27" t="s">
        <v>105</v>
      </c>
      <c r="I11" s="27" t="s">
        <v>105</v>
      </c>
    </row>
    <row r="12" spans="1:9" ht="32.25" customHeight="1" x14ac:dyDescent="0.25">
      <c r="A12" s="1">
        <v>5</v>
      </c>
      <c r="B12" s="3">
        <v>0.43333333333333302</v>
      </c>
      <c r="C12" s="56" t="s">
        <v>210</v>
      </c>
      <c r="D12" s="26" t="s">
        <v>11</v>
      </c>
      <c r="E12" s="27" t="s">
        <v>7</v>
      </c>
      <c r="F12" s="28" t="s">
        <v>82</v>
      </c>
      <c r="G12" s="26" t="s">
        <v>58</v>
      </c>
      <c r="H12" s="27" t="s">
        <v>45</v>
      </c>
      <c r="I12" s="27" t="s">
        <v>47</v>
      </c>
    </row>
    <row r="13" spans="1:9" ht="32.25" customHeight="1" x14ac:dyDescent="0.25">
      <c r="A13" s="1">
        <v>6</v>
      </c>
      <c r="B13" s="3">
        <v>0.4375</v>
      </c>
      <c r="C13" s="28" t="s">
        <v>246</v>
      </c>
      <c r="D13" s="26" t="s">
        <v>247</v>
      </c>
      <c r="E13" s="27">
        <v>3</v>
      </c>
      <c r="F13" s="33" t="s">
        <v>248</v>
      </c>
      <c r="G13" s="26" t="s">
        <v>249</v>
      </c>
      <c r="H13" s="27" t="s">
        <v>250</v>
      </c>
      <c r="I13" s="27" t="s">
        <v>75</v>
      </c>
    </row>
    <row r="14" spans="1:9" ht="32.25" customHeight="1" x14ac:dyDescent="0.25">
      <c r="A14" s="1">
        <v>7</v>
      </c>
      <c r="B14" s="3">
        <v>0.44166666666666698</v>
      </c>
      <c r="C14" s="29" t="s">
        <v>99</v>
      </c>
      <c r="D14" s="34" t="s">
        <v>55</v>
      </c>
      <c r="E14" s="27" t="s">
        <v>6</v>
      </c>
      <c r="F14" s="33" t="s">
        <v>83</v>
      </c>
      <c r="G14" s="26" t="s">
        <v>84</v>
      </c>
      <c r="H14" s="27" t="s">
        <v>119</v>
      </c>
      <c r="I14" s="27" t="s">
        <v>47</v>
      </c>
    </row>
    <row r="15" spans="1:9" ht="32.25" customHeight="1" x14ac:dyDescent="0.25">
      <c r="A15" s="1">
        <v>8</v>
      </c>
      <c r="B15" s="3">
        <v>0.44583333333333303</v>
      </c>
      <c r="C15" s="28" t="s">
        <v>161</v>
      </c>
      <c r="D15" s="26" t="s">
        <v>162</v>
      </c>
      <c r="E15" s="27">
        <v>1</v>
      </c>
      <c r="F15" s="33" t="s">
        <v>163</v>
      </c>
      <c r="G15" s="26" t="s">
        <v>164</v>
      </c>
      <c r="H15" s="27" t="s">
        <v>74</v>
      </c>
      <c r="I15" s="27" t="s">
        <v>75</v>
      </c>
    </row>
    <row r="16" spans="1:9" ht="32.25" customHeight="1" x14ac:dyDescent="0.25">
      <c r="A16" s="1">
        <v>9</v>
      </c>
      <c r="B16" s="3">
        <v>0.45</v>
      </c>
      <c r="C16" s="28" t="s">
        <v>165</v>
      </c>
      <c r="D16" s="26" t="s">
        <v>166</v>
      </c>
      <c r="E16" s="27">
        <v>3</v>
      </c>
      <c r="F16" s="33" t="s">
        <v>169</v>
      </c>
      <c r="G16" s="26" t="s">
        <v>170</v>
      </c>
      <c r="H16" s="27" t="s">
        <v>171</v>
      </c>
      <c r="I16" s="27" t="s">
        <v>16</v>
      </c>
    </row>
    <row r="17" spans="1:10" ht="32.25" customHeight="1" x14ac:dyDescent="0.25">
      <c r="A17" s="1">
        <v>10</v>
      </c>
      <c r="B17" s="3">
        <v>0.454166666666667</v>
      </c>
      <c r="C17" s="28" t="s">
        <v>70</v>
      </c>
      <c r="D17" s="26" t="s">
        <v>71</v>
      </c>
      <c r="E17" s="27">
        <v>3</v>
      </c>
      <c r="F17" s="33" t="s">
        <v>72</v>
      </c>
      <c r="G17" s="26" t="s">
        <v>73</v>
      </c>
      <c r="H17" s="27" t="s">
        <v>74</v>
      </c>
      <c r="I17" s="27" t="s">
        <v>75</v>
      </c>
    </row>
    <row r="18" spans="1:10" x14ac:dyDescent="0.25">
      <c r="J18" s="69"/>
    </row>
    <row r="19" spans="1:10" ht="30.75" customHeight="1" x14ac:dyDescent="0.25">
      <c r="A19" s="202" t="s">
        <v>403</v>
      </c>
      <c r="B19" s="202"/>
      <c r="C19" s="202"/>
      <c r="D19" s="202"/>
      <c r="E19" s="202"/>
      <c r="F19" s="202"/>
      <c r="G19" s="202"/>
      <c r="H19" s="202"/>
      <c r="I19" s="202"/>
    </row>
    <row r="20" spans="1:10" ht="29.25" customHeight="1" x14ac:dyDescent="0.25">
      <c r="A20" s="208" t="s">
        <v>47</v>
      </c>
      <c r="B20" s="208"/>
      <c r="C20" s="208"/>
      <c r="D20" s="208"/>
      <c r="E20" s="208"/>
      <c r="F20" s="208"/>
      <c r="I20" s="111" t="s">
        <v>402</v>
      </c>
    </row>
    <row r="21" spans="1:10" s="69" customFormat="1" ht="39" customHeight="1" x14ac:dyDescent="0.25">
      <c r="A21" s="123" t="s">
        <v>1</v>
      </c>
      <c r="B21" s="123" t="s">
        <v>18</v>
      </c>
      <c r="C21" s="124" t="s">
        <v>2</v>
      </c>
      <c r="D21" s="124" t="s">
        <v>12</v>
      </c>
      <c r="E21" s="123" t="s">
        <v>3</v>
      </c>
      <c r="F21" s="124" t="s">
        <v>4</v>
      </c>
      <c r="G21" s="124" t="s">
        <v>12</v>
      </c>
      <c r="H21" s="124" t="s">
        <v>5</v>
      </c>
      <c r="I21" s="124" t="s">
        <v>13</v>
      </c>
      <c r="J21" s="2"/>
    </row>
    <row r="22" spans="1:10" ht="30" customHeight="1" x14ac:dyDescent="0.25">
      <c r="A22" s="67">
        <v>1</v>
      </c>
      <c r="B22" s="68">
        <v>0.46527777777777773</v>
      </c>
      <c r="C22" s="56" t="s">
        <v>214</v>
      </c>
      <c r="D22" s="26" t="s">
        <v>11</v>
      </c>
      <c r="E22" s="27" t="s">
        <v>7</v>
      </c>
      <c r="F22" s="33" t="s">
        <v>113</v>
      </c>
      <c r="G22" s="30" t="s">
        <v>114</v>
      </c>
      <c r="H22" s="31" t="s">
        <v>45</v>
      </c>
      <c r="I22" s="27" t="s">
        <v>47</v>
      </c>
    </row>
    <row r="23" spans="1:10" ht="28.5" customHeight="1" x14ac:dyDescent="0.25">
      <c r="A23" s="67">
        <v>2</v>
      </c>
      <c r="B23" s="68">
        <v>0.4694444444444445</v>
      </c>
      <c r="C23" s="56" t="s">
        <v>130</v>
      </c>
      <c r="D23" s="26" t="s">
        <v>131</v>
      </c>
      <c r="E23" s="27" t="s">
        <v>7</v>
      </c>
      <c r="F23" s="33" t="s">
        <v>132</v>
      </c>
      <c r="G23" s="26" t="s">
        <v>133</v>
      </c>
      <c r="H23" s="27" t="s">
        <v>45</v>
      </c>
      <c r="I23" s="27" t="s">
        <v>47</v>
      </c>
    </row>
    <row r="24" spans="1:10" ht="31.5" x14ac:dyDescent="0.25">
      <c r="A24" s="67">
        <v>3</v>
      </c>
      <c r="B24" s="68">
        <v>0.47361111111111098</v>
      </c>
      <c r="C24" s="29" t="s">
        <v>101</v>
      </c>
      <c r="D24" s="26" t="s">
        <v>11</v>
      </c>
      <c r="E24" s="27" t="s">
        <v>7</v>
      </c>
      <c r="F24" s="28" t="s">
        <v>120</v>
      </c>
      <c r="G24" s="26" t="s">
        <v>121</v>
      </c>
      <c r="H24" s="27" t="s">
        <v>46</v>
      </c>
      <c r="I24" s="27" t="s">
        <v>47</v>
      </c>
    </row>
    <row r="25" spans="1:10" ht="31.5" x14ac:dyDescent="0.25">
      <c r="A25" s="67">
        <v>4</v>
      </c>
      <c r="B25" s="68">
        <v>0.47777777777777802</v>
      </c>
      <c r="C25" s="56" t="s">
        <v>266</v>
      </c>
      <c r="D25" s="26" t="s">
        <v>11</v>
      </c>
      <c r="E25" s="27" t="s">
        <v>7</v>
      </c>
      <c r="F25" s="33" t="s">
        <v>265</v>
      </c>
      <c r="G25" s="26" t="s">
        <v>85</v>
      </c>
      <c r="H25" s="27" t="s">
        <v>260</v>
      </c>
      <c r="I25" s="27" t="s">
        <v>261</v>
      </c>
    </row>
    <row r="26" spans="1:10" ht="22.5" customHeight="1" x14ac:dyDescent="0.25">
      <c r="A26" s="205" t="s">
        <v>173</v>
      </c>
      <c r="B26" s="206"/>
      <c r="C26" s="206"/>
      <c r="D26" s="206"/>
      <c r="E26" s="206"/>
      <c r="F26" s="206"/>
      <c r="G26" s="206"/>
      <c r="H26" s="206"/>
      <c r="I26" s="207"/>
    </row>
    <row r="27" spans="1:10" ht="31.5" x14ac:dyDescent="0.25">
      <c r="A27" s="67">
        <v>1</v>
      </c>
      <c r="B27" s="68">
        <v>0.5</v>
      </c>
      <c r="C27" s="29" t="s">
        <v>155</v>
      </c>
      <c r="D27" s="110" t="s">
        <v>11</v>
      </c>
      <c r="E27" s="32" t="s">
        <v>7</v>
      </c>
      <c r="F27" s="33" t="s">
        <v>262</v>
      </c>
      <c r="G27" s="26" t="s">
        <v>85</v>
      </c>
      <c r="H27" s="27" t="s">
        <v>260</v>
      </c>
      <c r="I27" s="27" t="s">
        <v>261</v>
      </c>
    </row>
    <row r="28" spans="1:10" ht="27" customHeight="1" x14ac:dyDescent="0.25">
      <c r="A28" s="67">
        <v>2</v>
      </c>
      <c r="B28" s="68">
        <v>0.50416666666666665</v>
      </c>
      <c r="C28" s="56" t="s">
        <v>134</v>
      </c>
      <c r="D28" s="26" t="s">
        <v>135</v>
      </c>
      <c r="E28" s="27" t="s">
        <v>7</v>
      </c>
      <c r="F28" s="33" t="s">
        <v>136</v>
      </c>
      <c r="G28" s="26" t="s">
        <v>137</v>
      </c>
      <c r="H28" s="27" t="s">
        <v>45</v>
      </c>
      <c r="I28" s="27" t="s">
        <v>47</v>
      </c>
    </row>
    <row r="29" spans="1:10" ht="31.5" x14ac:dyDescent="0.25">
      <c r="A29" s="67">
        <v>3</v>
      </c>
      <c r="B29" s="68">
        <v>0.50833333333333297</v>
      </c>
      <c r="C29" s="29" t="s">
        <v>504</v>
      </c>
      <c r="D29" s="26" t="s">
        <v>11</v>
      </c>
      <c r="E29" s="32" t="s">
        <v>7</v>
      </c>
      <c r="F29" s="33" t="s">
        <v>262</v>
      </c>
      <c r="G29" s="26" t="s">
        <v>85</v>
      </c>
      <c r="H29" s="27" t="s">
        <v>260</v>
      </c>
      <c r="I29" s="27" t="s">
        <v>261</v>
      </c>
    </row>
    <row r="30" spans="1:10" ht="31.5" x14ac:dyDescent="0.25">
      <c r="A30" s="67">
        <v>4</v>
      </c>
      <c r="B30" s="68">
        <v>0.51249999999999996</v>
      </c>
      <c r="C30" s="29" t="s">
        <v>175</v>
      </c>
      <c r="D30" s="26" t="s">
        <v>11</v>
      </c>
      <c r="E30" s="32" t="s">
        <v>7</v>
      </c>
      <c r="F30" s="33" t="s">
        <v>262</v>
      </c>
      <c r="G30" s="26" t="s">
        <v>85</v>
      </c>
      <c r="H30" s="27" t="s">
        <v>260</v>
      </c>
      <c r="I30" s="27" t="s">
        <v>261</v>
      </c>
    </row>
    <row r="31" spans="1:10" x14ac:dyDescent="0.25">
      <c r="A31" s="202" t="s">
        <v>401</v>
      </c>
      <c r="B31" s="202"/>
      <c r="C31" s="202"/>
      <c r="D31" s="202"/>
      <c r="E31" s="202"/>
      <c r="F31" s="202"/>
      <c r="G31" s="202"/>
      <c r="H31" s="202"/>
      <c r="I31" s="202"/>
      <c r="J31" s="69"/>
    </row>
    <row r="32" spans="1:10" ht="15.75" x14ac:dyDescent="0.25">
      <c r="A32" s="208" t="s">
        <v>47</v>
      </c>
      <c r="B32" s="208"/>
      <c r="C32" s="208"/>
      <c r="D32" s="208"/>
      <c r="E32" s="208"/>
      <c r="F32" s="208"/>
      <c r="I32" s="111" t="s">
        <v>402</v>
      </c>
      <c r="J32" s="69"/>
    </row>
    <row r="33" spans="1:10" ht="50.25" customHeight="1" x14ac:dyDescent="0.25">
      <c r="A33" s="105" t="s">
        <v>1</v>
      </c>
      <c r="B33" s="105" t="s">
        <v>18</v>
      </c>
      <c r="C33" s="104" t="s">
        <v>2</v>
      </c>
      <c r="D33" s="104" t="s">
        <v>12</v>
      </c>
      <c r="E33" s="105" t="s">
        <v>3</v>
      </c>
      <c r="F33" s="104" t="s">
        <v>4</v>
      </c>
      <c r="G33" s="104" t="s">
        <v>12</v>
      </c>
      <c r="H33" s="104" t="s">
        <v>5</v>
      </c>
      <c r="I33" s="104" t="s">
        <v>13</v>
      </c>
    </row>
    <row r="34" spans="1:10" ht="29.25" customHeight="1" x14ac:dyDescent="0.25">
      <c r="A34" s="67">
        <v>1</v>
      </c>
      <c r="B34" s="68">
        <v>0.52430555555555558</v>
      </c>
      <c r="C34" s="56" t="s">
        <v>138</v>
      </c>
      <c r="D34" s="26" t="s">
        <v>139</v>
      </c>
      <c r="E34" s="27" t="s">
        <v>7</v>
      </c>
      <c r="F34" s="33" t="s">
        <v>141</v>
      </c>
      <c r="G34" s="26" t="s">
        <v>140</v>
      </c>
      <c r="H34" s="27" t="s">
        <v>45</v>
      </c>
      <c r="I34" s="27" t="s">
        <v>47</v>
      </c>
    </row>
    <row r="35" spans="1:10" ht="30" customHeight="1" x14ac:dyDescent="0.25">
      <c r="A35" s="67">
        <v>2</v>
      </c>
      <c r="B35" s="68">
        <v>0.52847222222222223</v>
      </c>
      <c r="C35" s="56" t="s">
        <v>142</v>
      </c>
      <c r="D35" s="26" t="s">
        <v>143</v>
      </c>
      <c r="E35" s="27" t="s">
        <v>7</v>
      </c>
      <c r="F35" s="33" t="s">
        <v>113</v>
      </c>
      <c r="G35" s="30" t="s">
        <v>114</v>
      </c>
      <c r="H35" s="31" t="s">
        <v>45</v>
      </c>
      <c r="I35" s="27" t="s">
        <v>47</v>
      </c>
    </row>
    <row r="36" spans="1:10" s="69" customFormat="1" ht="27.75" customHeight="1" x14ac:dyDescent="0.25">
      <c r="A36" s="67">
        <v>3</v>
      </c>
      <c r="B36" s="68">
        <v>0.53263888888888899</v>
      </c>
      <c r="C36" s="56" t="s">
        <v>218</v>
      </c>
      <c r="D36" s="26"/>
      <c r="E36" s="27" t="s">
        <v>7</v>
      </c>
      <c r="F36" s="33" t="s">
        <v>141</v>
      </c>
      <c r="G36" s="26" t="s">
        <v>140</v>
      </c>
      <c r="H36" s="27" t="s">
        <v>45</v>
      </c>
      <c r="I36" s="27" t="s">
        <v>47</v>
      </c>
      <c r="J36" s="2"/>
    </row>
    <row r="37" spans="1:10" s="69" customFormat="1" ht="27.75" customHeight="1" x14ac:dyDescent="0.25">
      <c r="A37" s="67">
        <v>4</v>
      </c>
      <c r="B37" s="68">
        <v>0.53680555555555598</v>
      </c>
      <c r="C37" s="56" t="s">
        <v>138</v>
      </c>
      <c r="D37" s="26" t="s">
        <v>139</v>
      </c>
      <c r="E37" s="27" t="s">
        <v>7</v>
      </c>
      <c r="F37" s="33" t="s">
        <v>146</v>
      </c>
      <c r="G37" s="26" t="s">
        <v>147</v>
      </c>
      <c r="H37" s="27" t="s">
        <v>45</v>
      </c>
      <c r="I37" s="27" t="s">
        <v>47</v>
      </c>
      <c r="J37" s="2"/>
    </row>
    <row r="38" spans="1:10" s="69" customFormat="1" ht="27.75" customHeight="1" x14ac:dyDescent="0.25">
      <c r="A38" s="67">
        <v>5</v>
      </c>
      <c r="B38" s="68">
        <v>0.54097222222222197</v>
      </c>
      <c r="C38" s="56" t="s">
        <v>134</v>
      </c>
      <c r="D38" s="26" t="s">
        <v>135</v>
      </c>
      <c r="E38" s="27" t="s">
        <v>7</v>
      </c>
      <c r="F38" s="33" t="s">
        <v>136</v>
      </c>
      <c r="G38" s="26" t="s">
        <v>137</v>
      </c>
      <c r="H38" s="27" t="s">
        <v>45</v>
      </c>
      <c r="I38" s="27" t="s">
        <v>47</v>
      </c>
      <c r="J38" s="2"/>
    </row>
    <row r="39" spans="1:10" s="69" customFormat="1" ht="27.75" customHeight="1" x14ac:dyDescent="0.25">
      <c r="A39" s="67">
        <v>6</v>
      </c>
      <c r="B39" s="68">
        <v>0.54513888888888895</v>
      </c>
      <c r="C39" s="56" t="s">
        <v>142</v>
      </c>
      <c r="D39" s="26" t="s">
        <v>143</v>
      </c>
      <c r="E39" s="27" t="s">
        <v>7</v>
      </c>
      <c r="F39" s="28" t="s">
        <v>120</v>
      </c>
      <c r="G39" s="26" t="s">
        <v>121</v>
      </c>
      <c r="H39" s="27" t="s">
        <v>122</v>
      </c>
      <c r="I39" s="27" t="s">
        <v>47</v>
      </c>
      <c r="J39" s="2"/>
    </row>
    <row r="40" spans="1:10" s="69" customFormat="1" ht="27.75" customHeight="1" x14ac:dyDescent="0.25">
      <c r="A40" s="67">
        <v>7</v>
      </c>
      <c r="B40" s="68">
        <v>0.54930555555555505</v>
      </c>
      <c r="C40" s="56" t="s">
        <v>138</v>
      </c>
      <c r="D40" s="110" t="s">
        <v>139</v>
      </c>
      <c r="E40" s="27" t="s">
        <v>7</v>
      </c>
      <c r="F40" s="33" t="s">
        <v>113</v>
      </c>
      <c r="G40" s="30" t="s">
        <v>114</v>
      </c>
      <c r="H40" s="31" t="s">
        <v>45</v>
      </c>
      <c r="I40" s="27" t="s">
        <v>47</v>
      </c>
      <c r="J40" s="2"/>
    </row>
    <row r="41" spans="1:10" ht="30.75" customHeight="1" x14ac:dyDescent="0.25">
      <c r="A41" s="205" t="s">
        <v>174</v>
      </c>
      <c r="B41" s="206"/>
      <c r="C41" s="206"/>
      <c r="D41" s="206"/>
      <c r="E41" s="206"/>
      <c r="F41" s="206"/>
      <c r="G41" s="206"/>
      <c r="H41" s="206"/>
      <c r="I41" s="207"/>
    </row>
    <row r="42" spans="1:10" ht="29.25" customHeight="1" x14ac:dyDescent="0.25">
      <c r="A42" s="67">
        <v>1</v>
      </c>
      <c r="B42" s="68">
        <v>0.5625</v>
      </c>
      <c r="C42" s="56" t="s">
        <v>144</v>
      </c>
      <c r="D42" s="26" t="s">
        <v>145</v>
      </c>
      <c r="E42" s="27" t="s">
        <v>7</v>
      </c>
      <c r="F42" s="33" t="s">
        <v>146</v>
      </c>
      <c r="G42" s="26" t="s">
        <v>147</v>
      </c>
      <c r="H42" s="27" t="s">
        <v>45</v>
      </c>
      <c r="I42" s="27" t="s">
        <v>47</v>
      </c>
    </row>
    <row r="43" spans="1:10" ht="30" customHeight="1" x14ac:dyDescent="0.25">
      <c r="A43" s="67">
        <v>2</v>
      </c>
      <c r="B43" s="68">
        <v>0.56666666666666665</v>
      </c>
      <c r="C43" s="56" t="s">
        <v>264</v>
      </c>
      <c r="D43" s="26" t="s">
        <v>11</v>
      </c>
      <c r="E43" s="27" t="s">
        <v>7</v>
      </c>
      <c r="F43" s="33" t="s">
        <v>265</v>
      </c>
      <c r="G43" s="26" t="s">
        <v>85</v>
      </c>
      <c r="H43" s="27" t="s">
        <v>260</v>
      </c>
      <c r="I43" s="27" t="s">
        <v>261</v>
      </c>
    </row>
    <row r="44" spans="1:10" s="69" customFormat="1" ht="27.75" customHeight="1" x14ac:dyDescent="0.25">
      <c r="A44" s="67">
        <v>3</v>
      </c>
      <c r="B44" s="68">
        <v>0.57083333333333297</v>
      </c>
      <c r="C44" s="56" t="s">
        <v>144</v>
      </c>
      <c r="D44" s="26" t="s">
        <v>145</v>
      </c>
      <c r="E44" s="27" t="s">
        <v>7</v>
      </c>
      <c r="F44" s="28" t="s">
        <v>120</v>
      </c>
      <c r="G44" s="26" t="s">
        <v>121</v>
      </c>
      <c r="H44" s="27" t="s">
        <v>122</v>
      </c>
      <c r="I44" s="27" t="s">
        <v>47</v>
      </c>
      <c r="J44" s="2"/>
    </row>
  </sheetData>
  <sortState ref="A42:XFD44">
    <sortCondition ref="A42"/>
  </sortState>
  <mergeCells count="10">
    <mergeCell ref="A1:I1"/>
    <mergeCell ref="A2:I2"/>
    <mergeCell ref="A41:I41"/>
    <mergeCell ref="A5:I5"/>
    <mergeCell ref="A6:F6"/>
    <mergeCell ref="A31:I31"/>
    <mergeCell ref="A32:F32"/>
    <mergeCell ref="A19:I19"/>
    <mergeCell ref="A20:F20"/>
    <mergeCell ref="A26:I26"/>
  </mergeCells>
  <conditionalFormatting sqref="D40">
    <cfRule type="expression" dxfId="7" priority="6" stopIfTrue="1">
      <formula>$O40=2018</formula>
    </cfRule>
  </conditionalFormatting>
  <conditionalFormatting sqref="D30 D27">
    <cfRule type="expression" dxfId="6" priority="2" stopIfTrue="1">
      <formula>$O27=2018</formula>
    </cfRule>
  </conditionalFormatting>
  <conditionalFormatting sqref="D24">
    <cfRule type="expression" dxfId="5" priority="1" stopIfTrue="1">
      <formula>$O24=2018</formula>
    </cfRule>
  </conditionalFormatting>
  <printOptions horizontalCentered="1"/>
  <pageMargins left="0" right="0" top="0" bottom="0" header="0" footer="0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Normal="100" workbookViewId="0">
      <selection activeCell="L8" sqref="L8"/>
    </sheetView>
  </sheetViews>
  <sheetFormatPr defaultRowHeight="15" x14ac:dyDescent="0.25"/>
  <cols>
    <col min="2" max="2" width="21" style="2" customWidth="1"/>
    <col min="3" max="3" width="19" customWidth="1"/>
    <col min="4" max="4" width="29.28515625" customWidth="1"/>
    <col min="5" max="5" width="15.28515625" style="2" customWidth="1"/>
    <col min="6" max="6" width="15.28515625" customWidth="1"/>
    <col min="7" max="7" width="12.85546875" customWidth="1"/>
  </cols>
  <sheetData>
    <row r="1" spans="1:8" s="12" customFormat="1" ht="30.75" customHeight="1" x14ac:dyDescent="0.25">
      <c r="A1" s="224" t="s">
        <v>254</v>
      </c>
      <c r="B1" s="224"/>
      <c r="C1" s="224"/>
      <c r="D1" s="224"/>
      <c r="E1" s="224"/>
      <c r="F1" s="224"/>
      <c r="G1" s="224"/>
    </row>
    <row r="2" spans="1:8" s="2" customFormat="1" x14ac:dyDescent="0.25">
      <c r="A2" s="225" t="s">
        <v>0</v>
      </c>
      <c r="B2" s="225"/>
      <c r="C2" s="225"/>
      <c r="D2" s="225"/>
      <c r="E2" s="225"/>
      <c r="F2" s="225"/>
      <c r="G2" s="225"/>
    </row>
    <row r="3" spans="1:8" s="2" customFormat="1" x14ac:dyDescent="0.25">
      <c r="A3" s="225" t="s">
        <v>29</v>
      </c>
      <c r="B3" s="225"/>
      <c r="C3" s="225"/>
      <c r="D3" s="225"/>
      <c r="E3" s="225"/>
      <c r="F3" s="225"/>
      <c r="G3" s="225"/>
    </row>
    <row r="4" spans="1:8" s="2" customFormat="1" ht="18.75" x14ac:dyDescent="0.3">
      <c r="A4" s="187" t="s">
        <v>513</v>
      </c>
      <c r="B4" s="187"/>
      <c r="C4" s="187"/>
      <c r="D4" s="187"/>
      <c r="E4" s="187"/>
      <c r="F4" s="187"/>
      <c r="G4" s="187"/>
    </row>
    <row r="5" spans="1:8" s="2" customFormat="1" ht="15.75" x14ac:dyDescent="0.25">
      <c r="A5" s="226" t="s">
        <v>87</v>
      </c>
      <c r="B5" s="226"/>
      <c r="C5" s="226"/>
      <c r="D5" s="226"/>
      <c r="E5" s="106"/>
      <c r="F5" s="227" t="s">
        <v>212</v>
      </c>
      <c r="G5" s="227"/>
    </row>
    <row r="6" spans="1:8" s="12" customFormat="1" ht="27" customHeight="1" x14ac:dyDescent="0.25">
      <c r="A6" s="192" t="s">
        <v>21</v>
      </c>
      <c r="B6" s="193" t="s">
        <v>13</v>
      </c>
      <c r="C6" s="193" t="s">
        <v>2</v>
      </c>
      <c r="D6" s="193" t="s">
        <v>4</v>
      </c>
      <c r="E6" s="217" t="s">
        <v>189</v>
      </c>
      <c r="F6" s="217" t="s">
        <v>511</v>
      </c>
      <c r="G6" s="230" t="s">
        <v>512</v>
      </c>
    </row>
    <row r="7" spans="1:8" s="2" customFormat="1" ht="19.5" customHeight="1" thickBot="1" x14ac:dyDescent="0.3">
      <c r="A7" s="228"/>
      <c r="B7" s="229"/>
      <c r="C7" s="229"/>
      <c r="D7" s="229"/>
      <c r="E7" s="218"/>
      <c r="F7" s="218"/>
      <c r="G7" s="231"/>
    </row>
    <row r="8" spans="1:8" s="2" customFormat="1" ht="36.75" customHeight="1" x14ac:dyDescent="0.25">
      <c r="A8" s="219">
        <v>1</v>
      </c>
      <c r="B8" s="210" t="s">
        <v>64</v>
      </c>
      <c r="C8" s="39" t="s">
        <v>98</v>
      </c>
      <c r="D8" s="42" t="s">
        <v>53</v>
      </c>
      <c r="E8" s="141">
        <v>60</v>
      </c>
      <c r="F8" s="141">
        <v>60</v>
      </c>
      <c r="G8" s="213">
        <f>F8+F10+E8+E10</f>
        <v>236</v>
      </c>
    </row>
    <row r="9" spans="1:8" s="2" customFormat="1" ht="39" customHeight="1" x14ac:dyDescent="0.25">
      <c r="A9" s="220"/>
      <c r="B9" s="211"/>
      <c r="C9" s="29" t="s">
        <v>109</v>
      </c>
      <c r="D9" s="33" t="s">
        <v>115</v>
      </c>
      <c r="E9" s="142">
        <v>52</v>
      </c>
      <c r="F9" s="142">
        <v>52</v>
      </c>
      <c r="G9" s="214"/>
    </row>
    <row r="10" spans="1:8" s="2" customFormat="1" ht="39" customHeight="1" thickBot="1" x14ac:dyDescent="0.3">
      <c r="A10" s="221"/>
      <c r="B10" s="212"/>
      <c r="C10" s="40" t="s">
        <v>48</v>
      </c>
      <c r="D10" s="43" t="s">
        <v>77</v>
      </c>
      <c r="E10" s="143">
        <v>58</v>
      </c>
      <c r="F10" s="143">
        <v>58</v>
      </c>
      <c r="G10" s="215"/>
    </row>
    <row r="11" spans="1:8" s="2" customFormat="1" ht="39" customHeight="1" x14ac:dyDescent="0.25">
      <c r="A11" s="219">
        <v>2</v>
      </c>
      <c r="B11" s="210" t="s">
        <v>65</v>
      </c>
      <c r="C11" s="42" t="s">
        <v>104</v>
      </c>
      <c r="D11" s="41" t="s">
        <v>106</v>
      </c>
      <c r="E11" s="141">
        <v>54</v>
      </c>
      <c r="F11" s="141">
        <v>54</v>
      </c>
      <c r="G11" s="213">
        <f>F11+F12+E11+E12</f>
        <v>220</v>
      </c>
    </row>
    <row r="12" spans="1:8" s="2" customFormat="1" ht="39" customHeight="1" thickBot="1" x14ac:dyDescent="0.3">
      <c r="A12" s="221"/>
      <c r="B12" s="212"/>
      <c r="C12" s="112" t="s">
        <v>241</v>
      </c>
      <c r="D12" s="40" t="s">
        <v>243</v>
      </c>
      <c r="E12" s="143">
        <v>56</v>
      </c>
      <c r="F12" s="143">
        <v>56</v>
      </c>
      <c r="G12" s="215"/>
    </row>
    <row r="13" spans="1:8" ht="33.75" customHeight="1" x14ac:dyDescent="0.25">
      <c r="A13" s="66"/>
    </row>
    <row r="14" spans="1:8" s="2" customFormat="1" ht="34.5" customHeight="1" x14ac:dyDescent="0.25">
      <c r="A14" s="66"/>
      <c r="B14" s="222" t="s">
        <v>9</v>
      </c>
      <c r="C14" s="222"/>
      <c r="D14" s="216" t="s">
        <v>275</v>
      </c>
      <c r="E14" s="216"/>
      <c r="F14" s="216"/>
      <c r="G14" s="216"/>
    </row>
    <row r="15" spans="1:8" s="2" customFormat="1" ht="37.5" customHeight="1" x14ac:dyDescent="0.25">
      <c r="A15"/>
      <c r="B15" s="222" t="s">
        <v>10</v>
      </c>
      <c r="C15" s="222"/>
      <c r="D15" s="209" t="s">
        <v>277</v>
      </c>
      <c r="E15" s="209"/>
      <c r="F15" s="209"/>
      <c r="G15" s="209"/>
      <c r="H15" s="18"/>
    </row>
    <row r="16" spans="1:8" s="2" customFormat="1" ht="31.5" customHeight="1" x14ac:dyDescent="0.25">
      <c r="A16" s="16"/>
      <c r="B16" s="223" t="s">
        <v>37</v>
      </c>
      <c r="C16" s="223"/>
      <c r="D16" s="216" t="s">
        <v>276</v>
      </c>
      <c r="E16" s="216"/>
      <c r="F16" s="216"/>
      <c r="G16" s="216"/>
    </row>
    <row r="17" spans="1:7" s="2" customFormat="1" ht="31.5" customHeight="1" x14ac:dyDescent="0.25">
      <c r="A17" s="16"/>
      <c r="C17"/>
      <c r="D17"/>
      <c r="F17"/>
      <c r="G17"/>
    </row>
    <row r="18" spans="1:7" x14ac:dyDescent="0.25">
      <c r="A18" s="16"/>
    </row>
  </sheetData>
  <mergeCells count="25">
    <mergeCell ref="A1:G1"/>
    <mergeCell ref="A2:G2"/>
    <mergeCell ref="A5:D5"/>
    <mergeCell ref="F5:G5"/>
    <mergeCell ref="A6:A7"/>
    <mergeCell ref="C6:C7"/>
    <mergeCell ref="D6:D7"/>
    <mergeCell ref="F6:F7"/>
    <mergeCell ref="G6:G7"/>
    <mergeCell ref="A3:G3"/>
    <mergeCell ref="A4:G4"/>
    <mergeCell ref="B6:B7"/>
    <mergeCell ref="A8:A10"/>
    <mergeCell ref="A11:A12"/>
    <mergeCell ref="B11:B12"/>
    <mergeCell ref="G11:G12"/>
    <mergeCell ref="D16:G16"/>
    <mergeCell ref="B14:C14"/>
    <mergeCell ref="B15:C15"/>
    <mergeCell ref="B16:C16"/>
    <mergeCell ref="D15:G15"/>
    <mergeCell ref="B8:B10"/>
    <mergeCell ref="G8:G10"/>
    <mergeCell ref="D14:G14"/>
    <mergeCell ref="E6:E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7"/>
  <sheetViews>
    <sheetView view="pageBreakPreview" topLeftCell="A17" zoomScale="90" zoomScaleNormal="100" zoomScaleSheetLayoutView="90" workbookViewId="0">
      <selection activeCell="A19" sqref="A19:XFD21"/>
    </sheetView>
  </sheetViews>
  <sheetFormatPr defaultRowHeight="15" x14ac:dyDescent="0.25"/>
  <cols>
    <col min="1" max="1" width="5.85546875" style="2" customWidth="1"/>
    <col min="2" max="2" width="17.28515625" style="2" customWidth="1"/>
    <col min="3" max="3" width="4.28515625" style="2" hidden="1" customWidth="1"/>
    <col min="4" max="4" width="38.140625" style="2" customWidth="1"/>
    <col min="5" max="5" width="3.7109375" style="2" hidden="1" customWidth="1"/>
    <col min="6" max="6" width="17.85546875" style="2" customWidth="1"/>
    <col min="7" max="10" width="9.28515625" style="2" customWidth="1"/>
    <col min="11" max="11" width="9" style="2" customWidth="1"/>
    <col min="12" max="12" width="9.5703125" style="2" customWidth="1"/>
    <col min="13" max="16384" width="9.140625" style="2"/>
  </cols>
  <sheetData>
    <row r="2" spans="1:12" s="12" customFormat="1" ht="53.25" customHeight="1" x14ac:dyDescent="0.25">
      <c r="A2" s="194" t="s">
        <v>220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8.75" x14ac:dyDescent="0.3">
      <c r="A3" s="232" t="s">
        <v>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s="12" customFormat="1" ht="27" customHeight="1" x14ac:dyDescent="0.25">
      <c r="A4" s="194" t="s">
        <v>89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s="12" customFormat="1" ht="27" customHeight="1" x14ac:dyDescent="0.25">
      <c r="A5" s="195" t="s">
        <v>90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ht="35.25" customHeight="1" x14ac:dyDescent="0.25">
      <c r="A6" s="226" t="s">
        <v>88</v>
      </c>
      <c r="B6" s="226"/>
      <c r="C6" s="226"/>
      <c r="D6" s="226"/>
      <c r="E6" s="57"/>
      <c r="F6" s="13"/>
      <c r="G6" s="13"/>
      <c r="H6" s="109"/>
      <c r="I6" s="109"/>
      <c r="J6" s="109"/>
      <c r="K6" s="233" t="s">
        <v>219</v>
      </c>
      <c r="L6" s="233"/>
    </row>
    <row r="7" spans="1:12" ht="19.5" customHeight="1" x14ac:dyDescent="0.25">
      <c r="A7" s="192" t="s">
        <v>21</v>
      </c>
      <c r="B7" s="193" t="s">
        <v>2</v>
      </c>
      <c r="C7" s="193" t="s">
        <v>34</v>
      </c>
      <c r="D7" s="193" t="s">
        <v>4</v>
      </c>
      <c r="E7" s="193" t="s">
        <v>35</v>
      </c>
      <c r="F7" s="193" t="s">
        <v>36</v>
      </c>
      <c r="G7" s="217" t="s">
        <v>221</v>
      </c>
      <c r="H7" s="217" t="s">
        <v>222</v>
      </c>
      <c r="I7" s="217" t="s">
        <v>225</v>
      </c>
      <c r="J7" s="217" t="s">
        <v>223</v>
      </c>
      <c r="K7" s="217" t="s">
        <v>224</v>
      </c>
      <c r="L7" s="230" t="s">
        <v>24</v>
      </c>
    </row>
    <row r="8" spans="1:12" ht="16.5" customHeight="1" x14ac:dyDescent="0.25">
      <c r="A8" s="192"/>
      <c r="B8" s="193"/>
      <c r="C8" s="193"/>
      <c r="D8" s="193"/>
      <c r="E8" s="193"/>
      <c r="F8" s="193"/>
      <c r="G8" s="217"/>
      <c r="H8" s="217"/>
      <c r="I8" s="217"/>
      <c r="J8" s="217"/>
      <c r="K8" s="217"/>
      <c r="L8" s="230"/>
    </row>
    <row r="9" spans="1:12" ht="39" customHeight="1" x14ac:dyDescent="0.25">
      <c r="A9" s="14">
        <f t="shared" ref="A9:A14" si="0">RANK(L9,L$9:L$14,0)</f>
        <v>1</v>
      </c>
      <c r="B9" s="28" t="s">
        <v>70</v>
      </c>
      <c r="C9" s="26" t="s">
        <v>71</v>
      </c>
      <c r="D9" s="33" t="s">
        <v>72</v>
      </c>
      <c r="E9" s="107" t="s">
        <v>73</v>
      </c>
      <c r="F9" s="27" t="s">
        <v>209</v>
      </c>
      <c r="G9" s="63">
        <v>68.013000000000005</v>
      </c>
      <c r="H9" s="63">
        <v>68.037999999999997</v>
      </c>
      <c r="I9" s="63">
        <v>67.424000000000007</v>
      </c>
      <c r="J9" s="63">
        <v>68.204999999999998</v>
      </c>
      <c r="K9" s="15">
        <v>66.936000000000007</v>
      </c>
      <c r="L9" s="15">
        <f t="shared" ref="L9:L14" si="1">H9+K9+G9+I9+J9</f>
        <v>338.61599999999999</v>
      </c>
    </row>
    <row r="10" spans="1:12" ht="39" customHeight="1" x14ac:dyDescent="0.25">
      <c r="A10" s="14">
        <f t="shared" si="0"/>
        <v>2</v>
      </c>
      <c r="B10" s="29" t="s">
        <v>99</v>
      </c>
      <c r="C10" s="34" t="s">
        <v>55</v>
      </c>
      <c r="D10" s="33" t="s">
        <v>83</v>
      </c>
      <c r="E10" s="107" t="s">
        <v>84</v>
      </c>
      <c r="F10" s="27" t="s">
        <v>179</v>
      </c>
      <c r="G10" s="63">
        <v>66.346000000000004</v>
      </c>
      <c r="H10" s="63">
        <v>65.462000000000003</v>
      </c>
      <c r="I10" s="63">
        <v>68.635999999999996</v>
      </c>
      <c r="J10" s="63">
        <v>68.974000000000004</v>
      </c>
      <c r="K10" s="15">
        <v>67.820999999999998</v>
      </c>
      <c r="L10" s="15">
        <f t="shared" si="1"/>
        <v>337.23899999999998</v>
      </c>
    </row>
    <row r="11" spans="1:12" ht="39" customHeight="1" x14ac:dyDescent="0.25">
      <c r="A11" s="14">
        <f t="shared" si="0"/>
        <v>3</v>
      </c>
      <c r="B11" s="28" t="s">
        <v>161</v>
      </c>
      <c r="C11" s="26" t="s">
        <v>162</v>
      </c>
      <c r="D11" s="33" t="s">
        <v>163</v>
      </c>
      <c r="E11" s="107" t="s">
        <v>164</v>
      </c>
      <c r="F11" s="27" t="s">
        <v>209</v>
      </c>
      <c r="G11" s="63">
        <v>67.897000000000006</v>
      </c>
      <c r="H11" s="63">
        <v>65.385000000000005</v>
      </c>
      <c r="I11" s="63">
        <v>67.652000000000001</v>
      </c>
      <c r="J11" s="63">
        <v>67.244</v>
      </c>
      <c r="K11" s="15">
        <v>64.872</v>
      </c>
      <c r="L11" s="15">
        <f t="shared" si="1"/>
        <v>333.04999999999995</v>
      </c>
    </row>
    <row r="12" spans="1:12" ht="39" customHeight="1" x14ac:dyDescent="0.25">
      <c r="A12" s="14">
        <f t="shared" si="0"/>
        <v>4</v>
      </c>
      <c r="B12" s="29" t="s">
        <v>101</v>
      </c>
      <c r="C12" s="26" t="s">
        <v>11</v>
      </c>
      <c r="D12" s="28" t="s">
        <v>49</v>
      </c>
      <c r="E12" s="107" t="s">
        <v>50</v>
      </c>
      <c r="F12" s="27" t="s">
        <v>179</v>
      </c>
      <c r="G12" s="63">
        <v>65.769000000000005</v>
      </c>
      <c r="H12" s="63">
        <v>65.885000000000005</v>
      </c>
      <c r="I12" s="63">
        <v>66.212000000000003</v>
      </c>
      <c r="J12" s="63">
        <v>64.614999999999995</v>
      </c>
      <c r="K12" s="15">
        <v>63.845999999999997</v>
      </c>
      <c r="L12" s="15">
        <f t="shared" si="1"/>
        <v>326.327</v>
      </c>
    </row>
    <row r="13" spans="1:12" ht="39" customHeight="1" x14ac:dyDescent="0.25">
      <c r="A13" s="14">
        <f t="shared" si="0"/>
        <v>5</v>
      </c>
      <c r="B13" s="28" t="s">
        <v>165</v>
      </c>
      <c r="C13" s="26" t="s">
        <v>166</v>
      </c>
      <c r="D13" s="33" t="s">
        <v>169</v>
      </c>
      <c r="E13" s="107" t="s">
        <v>170</v>
      </c>
      <c r="F13" s="27" t="s">
        <v>187</v>
      </c>
      <c r="G13" s="63">
        <v>67.372</v>
      </c>
      <c r="H13" s="63">
        <v>62.845999999999997</v>
      </c>
      <c r="I13" s="63">
        <v>66.438999999999993</v>
      </c>
      <c r="J13" s="63">
        <v>65.141000000000005</v>
      </c>
      <c r="K13" s="15">
        <v>63.845999999999997</v>
      </c>
      <c r="L13" s="15">
        <f t="shared" si="1"/>
        <v>325.64400000000001</v>
      </c>
    </row>
    <row r="14" spans="1:12" ht="39" customHeight="1" x14ac:dyDescent="0.25">
      <c r="A14" s="14">
        <f t="shared" si="0"/>
        <v>6</v>
      </c>
      <c r="B14" s="28" t="s">
        <v>17</v>
      </c>
      <c r="C14" s="26" t="s">
        <v>20</v>
      </c>
      <c r="D14" s="36" t="s">
        <v>61</v>
      </c>
      <c r="E14" s="107" t="s">
        <v>19</v>
      </c>
      <c r="F14" s="27" t="s">
        <v>186</v>
      </c>
      <c r="G14" s="63">
        <v>66.283000000000001</v>
      </c>
      <c r="H14" s="63">
        <v>64.037999999999997</v>
      </c>
      <c r="I14" s="63">
        <v>65</v>
      </c>
      <c r="J14" s="63">
        <v>62.948999999999998</v>
      </c>
      <c r="K14" s="15">
        <v>64.102999999999994</v>
      </c>
      <c r="L14" s="15">
        <f t="shared" si="1"/>
        <v>322.37299999999999</v>
      </c>
    </row>
    <row r="15" spans="1:12" s="12" customFormat="1" ht="27" customHeight="1" x14ac:dyDescent="0.25">
      <c r="A15" s="195" t="s">
        <v>191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</row>
    <row r="16" spans="1:12" ht="35.25" customHeight="1" x14ac:dyDescent="0.25">
      <c r="A16" s="226" t="s">
        <v>88</v>
      </c>
      <c r="B16" s="226"/>
      <c r="C16" s="226"/>
      <c r="D16" s="226"/>
      <c r="E16" s="106"/>
      <c r="F16" s="13"/>
      <c r="G16" s="13"/>
      <c r="H16" s="109"/>
      <c r="I16" s="109"/>
      <c r="J16" s="109"/>
      <c r="K16" s="233" t="s">
        <v>219</v>
      </c>
      <c r="L16" s="233"/>
    </row>
    <row r="17" spans="1:12" ht="25.5" customHeight="1" x14ac:dyDescent="0.25">
      <c r="A17" s="192" t="s">
        <v>21</v>
      </c>
      <c r="B17" s="193" t="s">
        <v>2</v>
      </c>
      <c r="C17" s="193" t="s">
        <v>34</v>
      </c>
      <c r="D17" s="193" t="s">
        <v>4</v>
      </c>
      <c r="E17" s="193" t="s">
        <v>35</v>
      </c>
      <c r="F17" s="193" t="s">
        <v>36</v>
      </c>
      <c r="G17" s="217" t="s">
        <v>222</v>
      </c>
      <c r="H17" s="217" t="s">
        <v>226</v>
      </c>
      <c r="I17" s="217" t="s">
        <v>224</v>
      </c>
      <c r="J17" s="217" t="s">
        <v>227</v>
      </c>
      <c r="K17" s="218" t="s">
        <v>228</v>
      </c>
      <c r="L17" s="230" t="s">
        <v>24</v>
      </c>
    </row>
    <row r="18" spans="1:12" ht="25.5" customHeight="1" x14ac:dyDescent="0.25">
      <c r="A18" s="192"/>
      <c r="B18" s="193"/>
      <c r="C18" s="193"/>
      <c r="D18" s="193"/>
      <c r="E18" s="193"/>
      <c r="F18" s="193"/>
      <c r="G18" s="217"/>
      <c r="H18" s="217"/>
      <c r="I18" s="217"/>
      <c r="J18" s="217"/>
      <c r="K18" s="234"/>
      <c r="L18" s="230"/>
    </row>
    <row r="19" spans="1:12" ht="39" customHeight="1" x14ac:dyDescent="0.25">
      <c r="A19" s="14">
        <f>RANK(L19,L$19:L$21,0)</f>
        <v>1</v>
      </c>
      <c r="B19" s="28" t="s">
        <v>96</v>
      </c>
      <c r="C19" s="30" t="s">
        <v>11</v>
      </c>
      <c r="D19" s="33" t="s">
        <v>77</v>
      </c>
      <c r="E19" s="108" t="s">
        <v>78</v>
      </c>
      <c r="F19" s="27" t="s">
        <v>186</v>
      </c>
      <c r="G19" s="63">
        <v>66</v>
      </c>
      <c r="H19" s="63">
        <v>64.734999999999999</v>
      </c>
      <c r="I19" s="63">
        <v>64.899000000000001</v>
      </c>
      <c r="J19" s="63">
        <v>66.715999999999994</v>
      </c>
      <c r="K19" s="15">
        <v>67.457999999999998</v>
      </c>
      <c r="L19" s="15">
        <f>H19+K19+G19+I19+J19</f>
        <v>329.80799999999999</v>
      </c>
    </row>
    <row r="20" spans="1:12" ht="39" customHeight="1" x14ac:dyDescent="0.25">
      <c r="A20" s="14">
        <f>RANK(L20,L$19:L$21,0)</f>
        <v>2</v>
      </c>
      <c r="B20" s="29" t="s">
        <v>112</v>
      </c>
      <c r="C20" s="26" t="s">
        <v>111</v>
      </c>
      <c r="D20" s="33" t="s">
        <v>229</v>
      </c>
      <c r="E20" s="107" t="s">
        <v>118</v>
      </c>
      <c r="F20" s="27" t="s">
        <v>186</v>
      </c>
      <c r="G20" s="63">
        <v>64</v>
      </c>
      <c r="H20" s="63">
        <v>62.676000000000002</v>
      </c>
      <c r="I20" s="63">
        <v>63.283000000000001</v>
      </c>
      <c r="J20" s="63">
        <v>64.117999999999995</v>
      </c>
      <c r="K20" s="15">
        <v>65.167000000000002</v>
      </c>
      <c r="L20" s="15">
        <f>H20+K20+G20+I20+J20</f>
        <v>319.24400000000003</v>
      </c>
    </row>
    <row r="21" spans="1:12" ht="39" customHeight="1" x14ac:dyDescent="0.25">
      <c r="A21" s="14">
        <f>RANK(L21,L$19:L$21,0)</f>
        <v>3</v>
      </c>
      <c r="B21" s="28" t="s">
        <v>149</v>
      </c>
      <c r="C21" s="26" t="s">
        <v>11</v>
      </c>
      <c r="D21" s="33" t="s">
        <v>152</v>
      </c>
      <c r="E21" s="26" t="s">
        <v>153</v>
      </c>
      <c r="F21" s="27" t="s">
        <v>186</v>
      </c>
      <c r="G21" s="87">
        <v>63.258000000000003</v>
      </c>
      <c r="H21" s="136">
        <v>62.441000000000003</v>
      </c>
      <c r="I21" s="63">
        <v>61.465000000000003</v>
      </c>
      <c r="J21" s="63">
        <v>62.597999999999999</v>
      </c>
      <c r="K21" s="15">
        <v>64.625</v>
      </c>
      <c r="L21" s="15">
        <f>H21+K21+G21+I21+J21</f>
        <v>314.387</v>
      </c>
    </row>
    <row r="22" spans="1:12" s="12" customFormat="1" ht="27" customHeight="1" x14ac:dyDescent="0.25">
      <c r="A22" s="195" t="s">
        <v>192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</row>
    <row r="23" spans="1:12" ht="35.25" customHeight="1" x14ac:dyDescent="0.25">
      <c r="A23" s="226" t="s">
        <v>88</v>
      </c>
      <c r="B23" s="226"/>
      <c r="C23" s="226"/>
      <c r="D23" s="226"/>
      <c r="E23" s="106"/>
      <c r="F23" s="13"/>
      <c r="G23" s="13"/>
      <c r="H23" s="109"/>
      <c r="I23" s="109"/>
      <c r="J23" s="109"/>
      <c r="K23" s="233" t="s">
        <v>219</v>
      </c>
      <c r="L23" s="233"/>
    </row>
    <row r="24" spans="1:12" ht="25.5" customHeight="1" x14ac:dyDescent="0.25">
      <c r="A24" s="192" t="s">
        <v>21</v>
      </c>
      <c r="B24" s="193" t="s">
        <v>2</v>
      </c>
      <c r="C24" s="193" t="s">
        <v>34</v>
      </c>
      <c r="D24" s="193" t="s">
        <v>4</v>
      </c>
      <c r="E24" s="193" t="s">
        <v>35</v>
      </c>
      <c r="F24" s="193" t="s">
        <v>36</v>
      </c>
      <c r="G24" s="217" t="s">
        <v>222</v>
      </c>
      <c r="H24" s="217" t="s">
        <v>226</v>
      </c>
      <c r="I24" s="217" t="s">
        <v>224</v>
      </c>
      <c r="J24" s="217" t="s">
        <v>227</v>
      </c>
      <c r="K24" s="218" t="s">
        <v>228</v>
      </c>
      <c r="L24" s="230" t="s">
        <v>24</v>
      </c>
    </row>
    <row r="25" spans="1:12" ht="25.5" customHeight="1" x14ac:dyDescent="0.25">
      <c r="A25" s="192"/>
      <c r="B25" s="193"/>
      <c r="C25" s="193"/>
      <c r="D25" s="193"/>
      <c r="E25" s="193"/>
      <c r="F25" s="193"/>
      <c r="G25" s="217"/>
      <c r="H25" s="217"/>
      <c r="I25" s="217"/>
      <c r="J25" s="217"/>
      <c r="K25" s="234"/>
      <c r="L25" s="230"/>
    </row>
    <row r="26" spans="1:12" ht="39" customHeight="1" x14ac:dyDescent="0.25">
      <c r="A26" s="14">
        <f>RANK(L26,L$26:L$28,0)</f>
        <v>1</v>
      </c>
      <c r="B26" s="29" t="s">
        <v>97</v>
      </c>
      <c r="C26" s="34" t="s">
        <v>42</v>
      </c>
      <c r="D26" s="28" t="s">
        <v>43</v>
      </c>
      <c r="E26" s="107" t="s">
        <v>44</v>
      </c>
      <c r="F26" s="27" t="s">
        <v>179</v>
      </c>
      <c r="G26" s="63">
        <v>66.882000000000005</v>
      </c>
      <c r="H26" s="63">
        <v>66.441000000000003</v>
      </c>
      <c r="I26" s="63">
        <v>65.293999999999997</v>
      </c>
      <c r="J26" s="63">
        <v>66.569000000000003</v>
      </c>
      <c r="K26" s="15">
        <v>68.125</v>
      </c>
      <c r="L26" s="15">
        <f>H26+K26+G26+I26+J26</f>
        <v>333.31100000000004</v>
      </c>
    </row>
    <row r="27" spans="1:12" ht="39" customHeight="1" x14ac:dyDescent="0.25">
      <c r="A27" s="14">
        <f>RANK(L27,L$26:L$28,0)</f>
        <v>2</v>
      </c>
      <c r="B27" s="28" t="s">
        <v>156</v>
      </c>
      <c r="C27" s="26" t="s">
        <v>157</v>
      </c>
      <c r="D27" s="33" t="s">
        <v>158</v>
      </c>
      <c r="E27" s="107" t="s">
        <v>159</v>
      </c>
      <c r="F27" s="27" t="s">
        <v>186</v>
      </c>
      <c r="G27" s="63">
        <v>66.028999999999996</v>
      </c>
      <c r="H27" s="63">
        <v>65.734999999999999</v>
      </c>
      <c r="I27" s="63">
        <v>63.578000000000003</v>
      </c>
      <c r="J27" s="63">
        <v>65.293999999999997</v>
      </c>
      <c r="K27" s="15">
        <v>68.082999999999998</v>
      </c>
      <c r="L27" s="15">
        <f>H27+K27+G27+I27+J27</f>
        <v>328.71899999999994</v>
      </c>
    </row>
    <row r="28" spans="1:12" ht="39" customHeight="1" x14ac:dyDescent="0.25">
      <c r="A28" s="14">
        <f>RANK(L28,L$26:L$28,0)</f>
        <v>3</v>
      </c>
      <c r="B28" s="28" t="s">
        <v>91</v>
      </c>
      <c r="C28" s="26" t="s">
        <v>92</v>
      </c>
      <c r="D28" s="28" t="s">
        <v>93</v>
      </c>
      <c r="E28" s="107" t="s">
        <v>94</v>
      </c>
      <c r="F28" s="27" t="s">
        <v>186</v>
      </c>
      <c r="G28" s="63">
        <v>66.058999999999997</v>
      </c>
      <c r="H28" s="63">
        <v>65.147000000000006</v>
      </c>
      <c r="I28" s="63">
        <v>63.48</v>
      </c>
      <c r="J28" s="63">
        <v>65.343000000000004</v>
      </c>
      <c r="K28" s="15">
        <v>65.75</v>
      </c>
      <c r="L28" s="15">
        <f>H28+K28+G28+I28+J28</f>
        <v>325.779</v>
      </c>
    </row>
    <row r="29" spans="1:12" s="12" customFormat="1" ht="27" customHeight="1" x14ac:dyDescent="0.25">
      <c r="A29" s="195" t="s">
        <v>230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</row>
    <row r="30" spans="1:12" ht="35.25" customHeight="1" x14ac:dyDescent="0.25">
      <c r="A30" s="226" t="s">
        <v>88</v>
      </c>
      <c r="B30" s="226"/>
      <c r="C30" s="226"/>
      <c r="D30" s="226"/>
      <c r="E30" s="106"/>
      <c r="F30" s="13"/>
      <c r="G30" s="13"/>
      <c r="H30" s="109"/>
      <c r="I30" s="109"/>
      <c r="J30" s="109"/>
      <c r="K30" s="233" t="s">
        <v>219</v>
      </c>
      <c r="L30" s="233"/>
    </row>
    <row r="31" spans="1:12" ht="25.5" customHeight="1" x14ac:dyDescent="0.25">
      <c r="A31" s="192" t="s">
        <v>21</v>
      </c>
      <c r="B31" s="193" t="s">
        <v>2</v>
      </c>
      <c r="C31" s="193" t="s">
        <v>34</v>
      </c>
      <c r="D31" s="193" t="s">
        <v>4</v>
      </c>
      <c r="E31" s="193" t="s">
        <v>35</v>
      </c>
      <c r="F31" s="193" t="s">
        <v>36</v>
      </c>
      <c r="G31" s="217" t="s">
        <v>231</v>
      </c>
      <c r="H31" s="217" t="s">
        <v>232</v>
      </c>
      <c r="I31" s="217" t="s">
        <v>233</v>
      </c>
      <c r="J31" s="217" t="s">
        <v>234</v>
      </c>
      <c r="K31" s="218" t="s">
        <v>228</v>
      </c>
      <c r="L31" s="230" t="s">
        <v>24</v>
      </c>
    </row>
    <row r="32" spans="1:12" ht="25.5" customHeight="1" x14ac:dyDescent="0.25">
      <c r="A32" s="192"/>
      <c r="B32" s="193"/>
      <c r="C32" s="193"/>
      <c r="D32" s="193"/>
      <c r="E32" s="193"/>
      <c r="F32" s="193"/>
      <c r="G32" s="217"/>
      <c r="H32" s="217"/>
      <c r="I32" s="217"/>
      <c r="J32" s="217"/>
      <c r="K32" s="234"/>
      <c r="L32" s="230"/>
    </row>
    <row r="33" spans="1:12" ht="39" customHeight="1" x14ac:dyDescent="0.25">
      <c r="A33" s="14">
        <f>RANK(L33,L$33:L$34,0)</f>
        <v>1</v>
      </c>
      <c r="B33" s="29" t="s">
        <v>98</v>
      </c>
      <c r="C33" s="34" t="s">
        <v>52</v>
      </c>
      <c r="D33" s="28" t="s">
        <v>53</v>
      </c>
      <c r="E33" s="107" t="s">
        <v>54</v>
      </c>
      <c r="F33" s="27" t="s">
        <v>179</v>
      </c>
      <c r="G33" s="63">
        <v>65.637</v>
      </c>
      <c r="H33" s="63">
        <v>66.078000000000003</v>
      </c>
      <c r="I33" s="63">
        <v>63.088000000000001</v>
      </c>
      <c r="J33" s="63">
        <v>64.706000000000003</v>
      </c>
      <c r="K33" s="15">
        <v>68</v>
      </c>
      <c r="L33" s="15">
        <f t="shared" ref="L33:L34" si="2">H33+K33+G33+I33+J33</f>
        <v>327.50900000000001</v>
      </c>
    </row>
    <row r="34" spans="1:12" ht="39" customHeight="1" x14ac:dyDescent="0.25">
      <c r="A34" s="14">
        <f>RANK(L34,L$33:L$34,0)</f>
        <v>2</v>
      </c>
      <c r="B34" s="28" t="s">
        <v>104</v>
      </c>
      <c r="C34" s="26" t="s">
        <v>67</v>
      </c>
      <c r="D34" s="33" t="s">
        <v>106</v>
      </c>
      <c r="E34" s="107" t="s">
        <v>66</v>
      </c>
      <c r="F34" s="27" t="s">
        <v>186</v>
      </c>
      <c r="G34" s="63">
        <v>65.293999999999997</v>
      </c>
      <c r="H34" s="63">
        <v>64.313999999999993</v>
      </c>
      <c r="I34" s="63">
        <v>63.921999999999997</v>
      </c>
      <c r="J34" s="63">
        <v>63.332999999999998</v>
      </c>
      <c r="K34" s="15">
        <v>65.75</v>
      </c>
      <c r="L34" s="15">
        <f t="shared" si="2"/>
        <v>322.61299999999994</v>
      </c>
    </row>
    <row r="35" spans="1:12" ht="37.5" customHeight="1" x14ac:dyDescent="0.25">
      <c r="A35" s="16"/>
      <c r="B35" s="222" t="s">
        <v>9</v>
      </c>
      <c r="C35" s="222"/>
      <c r="D35" s="222"/>
      <c r="F35" s="12" t="s">
        <v>68</v>
      </c>
      <c r="K35" s="18"/>
      <c r="L35" s="18"/>
    </row>
    <row r="36" spans="1:12" ht="31.5" customHeight="1" x14ac:dyDescent="0.25">
      <c r="A36" s="16"/>
      <c r="B36" s="222" t="s">
        <v>10</v>
      </c>
      <c r="C36" s="222"/>
      <c r="D36" s="222"/>
      <c r="F36" s="12" t="s">
        <v>178</v>
      </c>
    </row>
    <row r="37" spans="1:12" ht="19.5" customHeight="1" x14ac:dyDescent="0.25">
      <c r="A37" s="16"/>
      <c r="B37" s="9"/>
      <c r="C37" s="4"/>
      <c r="D37" s="11"/>
      <c r="E37" s="4"/>
      <c r="F37" s="10"/>
      <c r="G37" s="17"/>
      <c r="H37" s="17"/>
      <c r="I37" s="17"/>
      <c r="J37" s="17"/>
      <c r="K37" s="17"/>
      <c r="L37" s="17"/>
    </row>
  </sheetData>
  <sortState ref="A19:XFD21">
    <sortCondition ref="A19"/>
  </sortState>
  <mergeCells count="65">
    <mergeCell ref="K31:K32"/>
    <mergeCell ref="L31:L32"/>
    <mergeCell ref="F31:F32"/>
    <mergeCell ref="G31:G32"/>
    <mergeCell ref="H31:H32"/>
    <mergeCell ref="I31:I32"/>
    <mergeCell ref="J31:J32"/>
    <mergeCell ref="A31:A32"/>
    <mergeCell ref="B31:B32"/>
    <mergeCell ref="C31:C32"/>
    <mergeCell ref="D31:D32"/>
    <mergeCell ref="E31:E32"/>
    <mergeCell ref="K24:K25"/>
    <mergeCell ref="L24:L25"/>
    <mergeCell ref="A29:L29"/>
    <mergeCell ref="A30:D30"/>
    <mergeCell ref="K30:L30"/>
    <mergeCell ref="F24:F25"/>
    <mergeCell ref="G24:G25"/>
    <mergeCell ref="H24:H25"/>
    <mergeCell ref="I24:I25"/>
    <mergeCell ref="J24:J25"/>
    <mergeCell ref="A24:A25"/>
    <mergeCell ref="B24:B25"/>
    <mergeCell ref="C24:C25"/>
    <mergeCell ref="D24:D25"/>
    <mergeCell ref="E24:E25"/>
    <mergeCell ref="J17:J18"/>
    <mergeCell ref="K17:K18"/>
    <mergeCell ref="L17:L18"/>
    <mergeCell ref="A22:L22"/>
    <mergeCell ref="A23:D23"/>
    <mergeCell ref="K23:L23"/>
    <mergeCell ref="B35:D35"/>
    <mergeCell ref="B36:D36"/>
    <mergeCell ref="H7:H8"/>
    <mergeCell ref="G7:G8"/>
    <mergeCell ref="A15:L15"/>
    <mergeCell ref="A16:D16"/>
    <mergeCell ref="K16:L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L7:L8"/>
    <mergeCell ref="A7:A8"/>
    <mergeCell ref="B7:B8"/>
    <mergeCell ref="C7:C8"/>
    <mergeCell ref="D7:D8"/>
    <mergeCell ref="E7:E8"/>
    <mergeCell ref="F7:F8"/>
    <mergeCell ref="K7:K8"/>
    <mergeCell ref="J7:J8"/>
    <mergeCell ref="I7:I8"/>
    <mergeCell ref="A2:L2"/>
    <mergeCell ref="A3:L3"/>
    <mergeCell ref="A4:L4"/>
    <mergeCell ref="A6:D6"/>
    <mergeCell ref="A5:L5"/>
    <mergeCell ref="K6:L6"/>
  </mergeCells>
  <conditionalFormatting sqref="C26">
    <cfRule type="expression" dxfId="4" priority="1" stopIfTrue="1">
      <formula>#REF!=2018</formula>
    </cfRule>
  </conditionalFormatting>
  <printOptions horizontalCentered="1"/>
  <pageMargins left="0" right="0" top="0.35433070866141736" bottom="0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zoomScale="80" zoomScaleNormal="80" workbookViewId="0">
      <selection activeCell="H11" sqref="H11"/>
    </sheetView>
  </sheetViews>
  <sheetFormatPr defaultRowHeight="15" x14ac:dyDescent="0.25"/>
  <cols>
    <col min="1" max="1" width="3.85546875" style="2" customWidth="1"/>
    <col min="2" max="2" width="23.28515625" style="2" customWidth="1"/>
    <col min="3" max="3" width="4.5703125" style="2" hidden="1" customWidth="1"/>
    <col min="4" max="4" width="6.28515625" style="2" customWidth="1"/>
    <col min="5" max="5" width="56.28515625" style="2" customWidth="1"/>
    <col min="6" max="6" width="4" style="2" hidden="1" customWidth="1"/>
    <col min="7" max="7" width="14.85546875" style="2" hidden="1" customWidth="1"/>
    <col min="8" max="8" width="34.28515625" style="2" customWidth="1"/>
    <col min="9" max="9" width="6.7109375" style="2" customWidth="1"/>
    <col min="10" max="10" width="9.7109375" style="2" customWidth="1"/>
    <col min="11" max="11" width="3.42578125" style="2" customWidth="1"/>
    <col min="12" max="12" width="7.140625" style="2" customWidth="1"/>
    <col min="13" max="13" width="9.7109375" style="2" customWidth="1"/>
    <col min="14" max="14" width="3.42578125" style="2" customWidth="1"/>
    <col min="15" max="15" width="7.140625" style="2" customWidth="1"/>
    <col min="16" max="16" width="9.7109375" style="2" customWidth="1"/>
    <col min="17" max="19" width="3.42578125" style="2" customWidth="1"/>
    <col min="20" max="20" width="7.42578125" style="2" customWidth="1"/>
    <col min="21" max="21" width="9.7109375" style="2" customWidth="1"/>
    <col min="22" max="16384" width="9.140625" style="2"/>
  </cols>
  <sheetData>
    <row r="1" spans="1:26" ht="24.75" x14ac:dyDescent="0.25">
      <c r="A1" s="248" t="s">
        <v>254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45"/>
      <c r="W1" s="45"/>
      <c r="X1" s="45"/>
      <c r="Y1" s="45"/>
      <c r="Z1" s="45"/>
    </row>
    <row r="2" spans="1:26" ht="18" x14ac:dyDescent="0.25">
      <c r="A2" s="195" t="s">
        <v>281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45"/>
      <c r="W2" s="45"/>
      <c r="X2" s="45"/>
      <c r="Y2" s="45"/>
      <c r="Z2" s="45"/>
    </row>
    <row r="3" spans="1:26" ht="18" x14ac:dyDescent="0.25">
      <c r="A3" s="249" t="s">
        <v>177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45"/>
      <c r="W3" s="45"/>
      <c r="X3" s="45"/>
      <c r="Y3" s="45"/>
      <c r="Z3" s="45"/>
    </row>
    <row r="4" spans="1:26" s="19" customFormat="1" ht="15" customHeight="1" x14ac:dyDescent="0.3">
      <c r="A4" s="250" t="s">
        <v>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</row>
    <row r="5" spans="1:26" s="19" customFormat="1" ht="18.75" x14ac:dyDescent="0.3">
      <c r="A5" s="251" t="s">
        <v>29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</row>
    <row r="6" spans="1:26" s="19" customFormat="1" ht="18.75" x14ac:dyDescent="0.3">
      <c r="A6" s="241" t="s">
        <v>283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</row>
    <row r="7" spans="1:26" s="24" customFormat="1" ht="18.75" x14ac:dyDescent="0.25">
      <c r="A7" s="242" t="s">
        <v>341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</row>
    <row r="8" spans="1:26" s="44" customFormat="1" ht="24.75" customHeight="1" x14ac:dyDescent="0.3">
      <c r="A8" s="70" t="s">
        <v>88</v>
      </c>
      <c r="B8" s="70"/>
      <c r="C8" s="71"/>
      <c r="D8" s="8"/>
      <c r="E8" s="8"/>
      <c r="F8" s="8"/>
      <c r="G8" s="8"/>
      <c r="H8" s="7"/>
      <c r="T8" s="243" t="s">
        <v>236</v>
      </c>
      <c r="U8" s="243"/>
    </row>
    <row r="9" spans="1:26" s="58" customFormat="1" ht="15.75" x14ac:dyDescent="0.25">
      <c r="A9" s="244" t="s">
        <v>21</v>
      </c>
      <c r="B9" s="236" t="s">
        <v>181</v>
      </c>
      <c r="C9" s="236" t="s">
        <v>30</v>
      </c>
      <c r="D9" s="244" t="s">
        <v>3</v>
      </c>
      <c r="E9" s="236" t="s">
        <v>182</v>
      </c>
      <c r="F9" s="236" t="s">
        <v>30</v>
      </c>
      <c r="G9" s="236" t="s">
        <v>5</v>
      </c>
      <c r="H9" s="236" t="s">
        <v>86</v>
      </c>
      <c r="I9" s="238" t="s">
        <v>339</v>
      </c>
      <c r="J9" s="238"/>
      <c r="K9" s="238"/>
      <c r="L9" s="238" t="s">
        <v>28</v>
      </c>
      <c r="M9" s="238"/>
      <c r="N9" s="238"/>
      <c r="O9" s="238" t="s">
        <v>340</v>
      </c>
      <c r="P9" s="238"/>
      <c r="Q9" s="238"/>
      <c r="R9" s="239" t="s">
        <v>31</v>
      </c>
      <c r="S9" s="239" t="s">
        <v>26</v>
      </c>
      <c r="T9" s="244" t="s">
        <v>25</v>
      </c>
      <c r="U9" s="246" t="s">
        <v>24</v>
      </c>
    </row>
    <row r="10" spans="1:26" s="58" customFormat="1" ht="49.5" customHeight="1" x14ac:dyDescent="0.25">
      <c r="A10" s="245"/>
      <c r="B10" s="237"/>
      <c r="C10" s="237"/>
      <c r="D10" s="245"/>
      <c r="E10" s="237"/>
      <c r="F10" s="237"/>
      <c r="G10" s="237"/>
      <c r="H10" s="237"/>
      <c r="I10" s="72" t="s">
        <v>23</v>
      </c>
      <c r="J10" s="73" t="s">
        <v>22</v>
      </c>
      <c r="K10" s="74" t="s">
        <v>21</v>
      </c>
      <c r="L10" s="72" t="s">
        <v>23</v>
      </c>
      <c r="M10" s="73" t="s">
        <v>22</v>
      </c>
      <c r="N10" s="74" t="s">
        <v>21</v>
      </c>
      <c r="O10" s="72" t="s">
        <v>23</v>
      </c>
      <c r="P10" s="73" t="s">
        <v>22</v>
      </c>
      <c r="Q10" s="74" t="s">
        <v>21</v>
      </c>
      <c r="R10" s="240"/>
      <c r="S10" s="240"/>
      <c r="T10" s="245"/>
      <c r="U10" s="247"/>
    </row>
    <row r="11" spans="1:26" s="58" customFormat="1" ht="42" customHeight="1" x14ac:dyDescent="0.25">
      <c r="A11" s="75">
        <f>RANK(U11,U$11:U$11,0)</f>
        <v>1</v>
      </c>
      <c r="B11" s="56" t="s">
        <v>245</v>
      </c>
      <c r="C11" s="26"/>
      <c r="D11" s="27"/>
      <c r="E11" s="33" t="s">
        <v>83</v>
      </c>
      <c r="F11" s="26"/>
      <c r="G11" s="27" t="s">
        <v>45</v>
      </c>
      <c r="H11" s="27" t="s">
        <v>255</v>
      </c>
      <c r="I11" s="81">
        <v>240</v>
      </c>
      <c r="J11" s="82">
        <f>I11/3.7</f>
        <v>64.864864864864856</v>
      </c>
      <c r="K11" s="75">
        <f>RANK(J11,J$11:J$11,0)</f>
        <v>1</v>
      </c>
      <c r="L11" s="81">
        <v>241</v>
      </c>
      <c r="M11" s="82">
        <f>L11/3.7</f>
        <v>65.13513513513513</v>
      </c>
      <c r="N11" s="75">
        <f>RANK(M11,M$11:M$11,0)</f>
        <v>1</v>
      </c>
      <c r="O11" s="81">
        <v>243</v>
      </c>
      <c r="P11" s="82">
        <f>O11/3.7</f>
        <v>65.675675675675677</v>
      </c>
      <c r="Q11" s="75">
        <f>RANK(P11,P$11:P$11,0)</f>
        <v>1</v>
      </c>
      <c r="R11" s="75"/>
      <c r="S11" s="75"/>
      <c r="T11" s="81">
        <f>L11+I11+O11</f>
        <v>724</v>
      </c>
      <c r="U11" s="82">
        <f>(M11+J11+P11)/3</f>
        <v>65.22522522522523</v>
      </c>
    </row>
    <row r="13" spans="1:26" s="19" customFormat="1" ht="18.75" x14ac:dyDescent="0.3">
      <c r="A13" s="241" t="s">
        <v>406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</row>
    <row r="14" spans="1:26" s="24" customFormat="1" ht="18.75" x14ac:dyDescent="0.25">
      <c r="A14" s="242" t="s">
        <v>341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</row>
    <row r="15" spans="1:26" s="44" customFormat="1" ht="24.75" customHeight="1" x14ac:dyDescent="0.3">
      <c r="A15" s="70" t="s">
        <v>88</v>
      </c>
      <c r="B15" s="70"/>
      <c r="C15" s="71"/>
      <c r="D15" s="8"/>
      <c r="E15" s="8"/>
      <c r="F15" s="8"/>
      <c r="G15" s="8"/>
      <c r="H15" s="7"/>
      <c r="T15" s="243" t="s">
        <v>282</v>
      </c>
      <c r="U15" s="243"/>
    </row>
    <row r="16" spans="1:26" s="58" customFormat="1" ht="15.75" x14ac:dyDescent="0.25">
      <c r="A16" s="244" t="s">
        <v>21</v>
      </c>
      <c r="B16" s="236" t="s">
        <v>181</v>
      </c>
      <c r="C16" s="236" t="s">
        <v>30</v>
      </c>
      <c r="D16" s="244" t="s">
        <v>3</v>
      </c>
      <c r="E16" s="236" t="s">
        <v>182</v>
      </c>
      <c r="F16" s="236" t="s">
        <v>30</v>
      </c>
      <c r="G16" s="236" t="s">
        <v>5</v>
      </c>
      <c r="H16" s="236" t="s">
        <v>86</v>
      </c>
      <c r="I16" s="238" t="s">
        <v>38</v>
      </c>
      <c r="J16" s="238"/>
      <c r="K16" s="238"/>
      <c r="L16" s="238" t="s">
        <v>28</v>
      </c>
      <c r="M16" s="238"/>
      <c r="N16" s="238"/>
      <c r="O16" s="238" t="s">
        <v>27</v>
      </c>
      <c r="P16" s="238"/>
      <c r="Q16" s="238"/>
      <c r="R16" s="239" t="s">
        <v>31</v>
      </c>
      <c r="S16" s="239" t="s">
        <v>26</v>
      </c>
      <c r="T16" s="244" t="s">
        <v>25</v>
      </c>
      <c r="U16" s="246" t="s">
        <v>24</v>
      </c>
    </row>
    <row r="17" spans="1:21" s="58" customFormat="1" ht="49.5" customHeight="1" x14ac:dyDescent="0.25">
      <c r="A17" s="245"/>
      <c r="B17" s="237"/>
      <c r="C17" s="237"/>
      <c r="D17" s="245"/>
      <c r="E17" s="237"/>
      <c r="F17" s="237"/>
      <c r="G17" s="237"/>
      <c r="H17" s="237"/>
      <c r="I17" s="72" t="s">
        <v>23</v>
      </c>
      <c r="J17" s="73" t="s">
        <v>22</v>
      </c>
      <c r="K17" s="74" t="s">
        <v>21</v>
      </c>
      <c r="L17" s="72" t="s">
        <v>23</v>
      </c>
      <c r="M17" s="73" t="s">
        <v>22</v>
      </c>
      <c r="N17" s="74" t="s">
        <v>21</v>
      </c>
      <c r="O17" s="72" t="s">
        <v>23</v>
      </c>
      <c r="P17" s="73" t="s">
        <v>22</v>
      </c>
      <c r="Q17" s="74" t="s">
        <v>21</v>
      </c>
      <c r="R17" s="240"/>
      <c r="S17" s="240"/>
      <c r="T17" s="245"/>
      <c r="U17" s="247"/>
    </row>
    <row r="18" spans="1:21" s="58" customFormat="1" ht="42" customHeight="1" x14ac:dyDescent="0.25">
      <c r="A18" s="75">
        <f>RANK(U18,U$18:U$18,0)</f>
        <v>1</v>
      </c>
      <c r="B18" s="56" t="s">
        <v>245</v>
      </c>
      <c r="C18" s="26"/>
      <c r="D18" s="27"/>
      <c r="E18" s="33" t="s">
        <v>83</v>
      </c>
      <c r="F18" s="26"/>
      <c r="G18" s="27" t="s">
        <v>45</v>
      </c>
      <c r="H18" s="27" t="s">
        <v>255</v>
      </c>
      <c r="I18" s="81">
        <v>195</v>
      </c>
      <c r="J18" s="82">
        <f>I18/2.9</f>
        <v>67.241379310344826</v>
      </c>
      <c r="K18" s="75">
        <f>RANK(J18,J$18:J$18,0)</f>
        <v>1</v>
      </c>
      <c r="L18" s="81">
        <v>194</v>
      </c>
      <c r="M18" s="82">
        <f>L18/2.9</f>
        <v>66.896551724137936</v>
      </c>
      <c r="N18" s="75">
        <f>RANK(M18,M$18:M$18,0)</f>
        <v>1</v>
      </c>
      <c r="O18" s="81">
        <v>195.5</v>
      </c>
      <c r="P18" s="82">
        <f>O18/2.9</f>
        <v>67.413793103448285</v>
      </c>
      <c r="Q18" s="75">
        <f>RANK(P18,P$18:P$18,0)</f>
        <v>1</v>
      </c>
      <c r="R18" s="75"/>
      <c r="S18" s="75"/>
      <c r="T18" s="81">
        <f>L18+I18+O18</f>
        <v>584.5</v>
      </c>
      <c r="U18" s="82">
        <f>(M18+J18+P18)/3</f>
        <v>67.18390804597702</v>
      </c>
    </row>
    <row r="19" spans="1:21" ht="26.25" customHeight="1" x14ac:dyDescent="0.25"/>
    <row r="20" spans="1:21" ht="27" customHeight="1" x14ac:dyDescent="0.3">
      <c r="A20" s="19"/>
      <c r="B20" s="19" t="s">
        <v>9</v>
      </c>
      <c r="C20" s="19"/>
      <c r="D20" s="19"/>
      <c r="E20" s="19"/>
      <c r="F20" s="19"/>
      <c r="G20" s="19"/>
      <c r="H20" s="19"/>
      <c r="I20" s="19"/>
      <c r="J20" s="19"/>
      <c r="K20" s="19"/>
      <c r="L20" s="235" t="s">
        <v>68</v>
      </c>
      <c r="M20" s="235"/>
      <c r="N20" s="235"/>
      <c r="O20" s="235"/>
      <c r="P20" s="235"/>
      <c r="Q20" s="235"/>
      <c r="R20" s="235"/>
      <c r="S20" s="235"/>
      <c r="T20" s="235"/>
      <c r="U20" s="235"/>
    </row>
    <row r="21" spans="1:21" ht="28.5" customHeight="1" x14ac:dyDescent="0.3">
      <c r="A21" s="19"/>
      <c r="B21" s="19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235" t="s">
        <v>178</v>
      </c>
      <c r="M21" s="235"/>
      <c r="N21" s="235"/>
      <c r="O21" s="235"/>
      <c r="P21" s="235"/>
      <c r="Q21" s="235"/>
      <c r="R21" s="235"/>
      <c r="S21" s="235"/>
      <c r="T21" s="235"/>
      <c r="U21" s="235"/>
    </row>
  </sheetData>
  <sortState ref="A11:XFD22">
    <sortCondition ref="A22"/>
  </sortState>
  <mergeCells count="43">
    <mergeCell ref="R16:R17"/>
    <mergeCell ref="S16:S17"/>
    <mergeCell ref="T16:T17"/>
    <mergeCell ref="U16:U17"/>
    <mergeCell ref="G16:G17"/>
    <mergeCell ref="H16:H17"/>
    <mergeCell ref="I16:K16"/>
    <mergeCell ref="L16:N16"/>
    <mergeCell ref="O16:Q16"/>
    <mergeCell ref="A1:U1"/>
    <mergeCell ref="A2:U2"/>
    <mergeCell ref="A3:U3"/>
    <mergeCell ref="A4:U4"/>
    <mergeCell ref="A5:U5"/>
    <mergeCell ref="A6:U6"/>
    <mergeCell ref="A7:U7"/>
    <mergeCell ref="T8:U8"/>
    <mergeCell ref="A9:A10"/>
    <mergeCell ref="B9:B10"/>
    <mergeCell ref="C9:C10"/>
    <mergeCell ref="D9:D10"/>
    <mergeCell ref="E9:E10"/>
    <mergeCell ref="F9:F10"/>
    <mergeCell ref="G9:G10"/>
    <mergeCell ref="T9:T10"/>
    <mergeCell ref="U9:U10"/>
    <mergeCell ref="O9:Q9"/>
    <mergeCell ref="L20:U20"/>
    <mergeCell ref="L21:U21"/>
    <mergeCell ref="H9:H10"/>
    <mergeCell ref="I9:K9"/>
    <mergeCell ref="L9:N9"/>
    <mergeCell ref="R9:R10"/>
    <mergeCell ref="S9:S10"/>
    <mergeCell ref="A13:U13"/>
    <mergeCell ref="A14:U14"/>
    <mergeCell ref="T15:U15"/>
    <mergeCell ref="A16:A17"/>
    <mergeCell ref="B16:B17"/>
    <mergeCell ref="C16:C17"/>
    <mergeCell ref="D16:D17"/>
    <mergeCell ref="E16:E17"/>
    <mergeCell ref="F16:F17"/>
  </mergeCells>
  <pageMargins left="0" right="0" top="0" bottom="0" header="0.31496062992125984" footer="0.31496062992125984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topLeftCell="A26" zoomScale="80" zoomScaleNormal="80" workbookViewId="0">
      <selection activeCell="W28" sqref="W28"/>
    </sheetView>
  </sheetViews>
  <sheetFormatPr defaultRowHeight="15" x14ac:dyDescent="0.25"/>
  <cols>
    <col min="1" max="1" width="3.85546875" style="2" customWidth="1"/>
    <col min="2" max="2" width="23.28515625" style="2" customWidth="1"/>
    <col min="3" max="3" width="4.5703125" style="2" hidden="1" customWidth="1"/>
    <col min="4" max="4" width="6.28515625" style="2" customWidth="1"/>
    <col min="5" max="5" width="56.28515625" style="2" customWidth="1"/>
    <col min="6" max="6" width="4" style="2" hidden="1" customWidth="1"/>
    <col min="7" max="7" width="14.85546875" style="2" hidden="1" customWidth="1"/>
    <col min="8" max="8" width="34.28515625" style="2" customWidth="1"/>
    <col min="9" max="9" width="6.7109375" style="2" customWidth="1"/>
    <col min="10" max="10" width="9.7109375" style="2" customWidth="1"/>
    <col min="11" max="11" width="3.42578125" style="2" customWidth="1"/>
    <col min="12" max="12" width="7.140625" style="2" customWidth="1"/>
    <col min="13" max="13" width="9.7109375" style="2" customWidth="1"/>
    <col min="14" max="14" width="3.42578125" style="2" customWidth="1"/>
    <col min="15" max="15" width="7.7109375" style="2" customWidth="1"/>
    <col min="16" max="16" width="9.7109375" style="2" customWidth="1"/>
    <col min="17" max="19" width="3.42578125" style="2" customWidth="1"/>
    <col min="20" max="20" width="7.42578125" style="2" customWidth="1"/>
    <col min="21" max="21" width="9.7109375" style="2" customWidth="1"/>
    <col min="22" max="16384" width="9.140625" style="2"/>
  </cols>
  <sheetData>
    <row r="1" spans="1:25" ht="24.75" x14ac:dyDescent="0.25">
      <c r="A1" s="248" t="s">
        <v>506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45"/>
      <c r="W1" s="45"/>
      <c r="X1" s="45"/>
      <c r="Y1" s="45"/>
    </row>
    <row r="2" spans="1:25" ht="18" x14ac:dyDescent="0.25">
      <c r="A2" s="195" t="s">
        <v>470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45"/>
      <c r="W2" s="45"/>
      <c r="X2" s="45"/>
      <c r="Y2" s="45"/>
    </row>
    <row r="3" spans="1:25" ht="18" x14ac:dyDescent="0.25">
      <c r="A3" s="249" t="s">
        <v>177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45"/>
      <c r="W3" s="45"/>
      <c r="X3" s="45"/>
      <c r="Y3" s="45"/>
    </row>
    <row r="4" spans="1:25" s="19" customFormat="1" ht="15" customHeight="1" x14ac:dyDescent="0.3">
      <c r="A4" s="250" t="s">
        <v>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</row>
    <row r="5" spans="1:25" s="19" customFormat="1" ht="18.75" x14ac:dyDescent="0.3">
      <c r="A5" s="251" t="s">
        <v>29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</row>
    <row r="6" spans="1:25" s="19" customFormat="1" ht="18.75" x14ac:dyDescent="0.3">
      <c r="A6" s="241" t="s">
        <v>176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</row>
    <row r="7" spans="1:25" s="24" customFormat="1" ht="18.75" x14ac:dyDescent="0.25">
      <c r="A7" s="242" t="s">
        <v>344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</row>
    <row r="8" spans="1:25" s="44" customFormat="1" ht="24.75" customHeight="1" x14ac:dyDescent="0.3">
      <c r="A8" s="70" t="s">
        <v>88</v>
      </c>
      <c r="B8" s="70"/>
      <c r="C8" s="71"/>
      <c r="D8" s="8"/>
      <c r="E8" s="8"/>
      <c r="F8" s="8"/>
      <c r="G8" s="8"/>
      <c r="H8" s="7"/>
      <c r="T8" s="243" t="s">
        <v>402</v>
      </c>
      <c r="U8" s="243"/>
    </row>
    <row r="9" spans="1:25" s="58" customFormat="1" ht="15.75" customHeight="1" x14ac:dyDescent="0.25">
      <c r="A9" s="244" t="s">
        <v>21</v>
      </c>
      <c r="B9" s="236" t="s">
        <v>181</v>
      </c>
      <c r="C9" s="236" t="s">
        <v>30</v>
      </c>
      <c r="D9" s="244" t="s">
        <v>3</v>
      </c>
      <c r="E9" s="236" t="s">
        <v>182</v>
      </c>
      <c r="F9" s="236" t="s">
        <v>30</v>
      </c>
      <c r="G9" s="236" t="s">
        <v>5</v>
      </c>
      <c r="H9" s="236" t="s">
        <v>86</v>
      </c>
      <c r="I9" s="238" t="s">
        <v>38</v>
      </c>
      <c r="J9" s="238"/>
      <c r="K9" s="238"/>
      <c r="L9" s="238" t="s">
        <v>28</v>
      </c>
      <c r="M9" s="238"/>
      <c r="N9" s="238"/>
      <c r="O9" s="238" t="s">
        <v>27</v>
      </c>
      <c r="P9" s="238"/>
      <c r="Q9" s="238"/>
      <c r="R9" s="239" t="s">
        <v>31</v>
      </c>
      <c r="S9" s="239" t="s">
        <v>26</v>
      </c>
      <c r="T9" s="244" t="s">
        <v>25</v>
      </c>
      <c r="U9" s="246" t="s">
        <v>24</v>
      </c>
    </row>
    <row r="10" spans="1:25" s="58" customFormat="1" ht="49.5" customHeight="1" x14ac:dyDescent="0.25">
      <c r="A10" s="245"/>
      <c r="B10" s="237"/>
      <c r="C10" s="237"/>
      <c r="D10" s="245"/>
      <c r="E10" s="237"/>
      <c r="F10" s="237"/>
      <c r="G10" s="237"/>
      <c r="H10" s="237"/>
      <c r="I10" s="72" t="s">
        <v>23</v>
      </c>
      <c r="J10" s="73" t="s">
        <v>22</v>
      </c>
      <c r="K10" s="74" t="s">
        <v>21</v>
      </c>
      <c r="L10" s="72" t="s">
        <v>23</v>
      </c>
      <c r="M10" s="73" t="s">
        <v>22</v>
      </c>
      <c r="N10" s="74" t="s">
        <v>21</v>
      </c>
      <c r="O10" s="72" t="s">
        <v>23</v>
      </c>
      <c r="P10" s="73" t="s">
        <v>22</v>
      </c>
      <c r="Q10" s="74" t="s">
        <v>21</v>
      </c>
      <c r="R10" s="240"/>
      <c r="S10" s="240"/>
      <c r="T10" s="245"/>
      <c r="U10" s="247"/>
    </row>
    <row r="11" spans="1:25" s="58" customFormat="1" ht="58.5" customHeight="1" x14ac:dyDescent="0.25">
      <c r="A11" s="75">
        <f>RANK(U11,U$11:U$14,0)</f>
        <v>1</v>
      </c>
      <c r="B11" s="60" t="s">
        <v>314</v>
      </c>
      <c r="C11" s="49" t="s">
        <v>11</v>
      </c>
      <c r="D11" s="48" t="s">
        <v>7</v>
      </c>
      <c r="E11" s="46" t="s">
        <v>475</v>
      </c>
      <c r="F11" s="49" t="s">
        <v>121</v>
      </c>
      <c r="G11" s="48" t="s">
        <v>46</v>
      </c>
      <c r="H11" s="48" t="s">
        <v>47</v>
      </c>
      <c r="I11" s="81">
        <v>147</v>
      </c>
      <c r="J11" s="82">
        <f>I11/2.2</f>
        <v>66.818181818181813</v>
      </c>
      <c r="K11" s="75">
        <f>RANK(J11,J$11:J$14,0)</f>
        <v>1</v>
      </c>
      <c r="L11" s="81">
        <v>144</v>
      </c>
      <c r="M11" s="82">
        <f>L11/2.2</f>
        <v>65.454545454545453</v>
      </c>
      <c r="N11" s="75">
        <f>RANK(M11,M$11:M$14,0)</f>
        <v>1</v>
      </c>
      <c r="O11" s="81">
        <v>138.5</v>
      </c>
      <c r="P11" s="82">
        <f>O11/2.2</f>
        <v>62.954545454545446</v>
      </c>
      <c r="Q11" s="75">
        <f>RANK(P11,P$11:P$14,0)</f>
        <v>2</v>
      </c>
      <c r="R11" s="75"/>
      <c r="S11" s="75"/>
      <c r="T11" s="81">
        <f>L11+O11+I11</f>
        <v>429.5</v>
      </c>
      <c r="U11" s="82">
        <f>(M11+P11+J11)/3</f>
        <v>65.075757575757578</v>
      </c>
    </row>
    <row r="12" spans="1:25" s="58" customFormat="1" ht="58.5" customHeight="1" x14ac:dyDescent="0.25">
      <c r="A12" s="75">
        <f>RANK(U12,U$11:U$14,0)</f>
        <v>2</v>
      </c>
      <c r="B12" s="86" t="s">
        <v>471</v>
      </c>
      <c r="C12" s="49" t="s">
        <v>11</v>
      </c>
      <c r="D12" s="48" t="s">
        <v>7</v>
      </c>
      <c r="E12" s="50" t="s">
        <v>472</v>
      </c>
      <c r="F12" s="65" t="s">
        <v>114</v>
      </c>
      <c r="G12" s="61" t="s">
        <v>45</v>
      </c>
      <c r="H12" s="48" t="s">
        <v>47</v>
      </c>
      <c r="I12" s="81">
        <v>142</v>
      </c>
      <c r="J12" s="82">
        <f>I12/2.2</f>
        <v>64.545454545454547</v>
      </c>
      <c r="K12" s="75">
        <f>RANK(J12,J$11:J$14,0)</f>
        <v>3</v>
      </c>
      <c r="L12" s="81">
        <v>140</v>
      </c>
      <c r="M12" s="82">
        <f>L12/2.2</f>
        <v>63.636363636363633</v>
      </c>
      <c r="N12" s="75">
        <f>RANK(M12,M$11:M$14,0)</f>
        <v>3</v>
      </c>
      <c r="O12" s="81">
        <v>146</v>
      </c>
      <c r="P12" s="82">
        <f>O12/2.2</f>
        <v>66.36363636363636</v>
      </c>
      <c r="Q12" s="75">
        <f>RANK(P12,P$11:P$14,0)</f>
        <v>1</v>
      </c>
      <c r="R12" s="75"/>
      <c r="S12" s="75"/>
      <c r="T12" s="81">
        <f>L12+O12+I12</f>
        <v>428</v>
      </c>
      <c r="U12" s="82">
        <f>(M12+P12+J12)/3</f>
        <v>64.848484848484858</v>
      </c>
    </row>
    <row r="13" spans="1:25" s="58" customFormat="1" ht="58.5" customHeight="1" x14ac:dyDescent="0.25">
      <c r="A13" s="75">
        <f>RANK(U13,U$11:U$14,0)</f>
        <v>3</v>
      </c>
      <c r="B13" s="86" t="s">
        <v>473</v>
      </c>
      <c r="C13" s="49" t="s">
        <v>131</v>
      </c>
      <c r="D13" s="48" t="s">
        <v>7</v>
      </c>
      <c r="E13" s="50" t="s">
        <v>474</v>
      </c>
      <c r="F13" s="49" t="s">
        <v>133</v>
      </c>
      <c r="G13" s="48" t="s">
        <v>45</v>
      </c>
      <c r="H13" s="48" t="s">
        <v>47</v>
      </c>
      <c r="I13" s="81">
        <v>145.5</v>
      </c>
      <c r="J13" s="82">
        <f>I13/2.2-0.5</f>
        <v>65.636363636363626</v>
      </c>
      <c r="K13" s="75">
        <f>RANK(J13,J$11:J$14,0)</f>
        <v>2</v>
      </c>
      <c r="L13" s="81">
        <v>142</v>
      </c>
      <c r="M13" s="82">
        <f>L13/2.2-0.5</f>
        <v>64.045454545454547</v>
      </c>
      <c r="N13" s="75">
        <f>RANK(M13,M$11:M$14,0)</f>
        <v>2</v>
      </c>
      <c r="O13" s="81">
        <v>138</v>
      </c>
      <c r="P13" s="82">
        <f>O13/2.2-0.5</f>
        <v>62.22727272727272</v>
      </c>
      <c r="Q13" s="75">
        <f>RANK(P13,P$11:P$14,0)</f>
        <v>3</v>
      </c>
      <c r="R13" s="75"/>
      <c r="S13" s="75">
        <v>1</v>
      </c>
      <c r="T13" s="81">
        <f>L13+O13+I13</f>
        <v>425.5</v>
      </c>
      <c r="U13" s="82">
        <f>(M13+P13+J13)/3</f>
        <v>63.969696969696962</v>
      </c>
    </row>
    <row r="14" spans="1:25" s="58" customFormat="1" ht="58.5" customHeight="1" x14ac:dyDescent="0.25">
      <c r="A14" s="75">
        <f>RANK(U14,U$11:U$14,0)</f>
        <v>4</v>
      </c>
      <c r="B14" s="86" t="s">
        <v>485</v>
      </c>
      <c r="C14" s="49" t="s">
        <v>11</v>
      </c>
      <c r="D14" s="48" t="s">
        <v>7</v>
      </c>
      <c r="E14" s="50" t="s">
        <v>476</v>
      </c>
      <c r="F14" s="49" t="s">
        <v>85</v>
      </c>
      <c r="G14" s="48" t="s">
        <v>260</v>
      </c>
      <c r="H14" s="48" t="s">
        <v>261</v>
      </c>
      <c r="I14" s="81">
        <v>135</v>
      </c>
      <c r="J14" s="82">
        <f>I14/2.2-1.5</f>
        <v>59.86363636363636</v>
      </c>
      <c r="K14" s="75">
        <f>RANK(J14,J$11:J$14,0)</f>
        <v>4</v>
      </c>
      <c r="L14" s="81">
        <v>128</v>
      </c>
      <c r="M14" s="82">
        <f>L14/2.2-1.5</f>
        <v>56.68181818181818</v>
      </c>
      <c r="N14" s="75">
        <f>RANK(M14,M$11:M$14,0)</f>
        <v>4</v>
      </c>
      <c r="O14" s="81">
        <v>131</v>
      </c>
      <c r="P14" s="82">
        <f>O14/2.2-1.5</f>
        <v>58.04545454545454</v>
      </c>
      <c r="Q14" s="75">
        <f>RANK(P14,P$11:P$14,0)</f>
        <v>4</v>
      </c>
      <c r="R14" s="75"/>
      <c r="S14" s="75">
        <v>2</v>
      </c>
      <c r="T14" s="81">
        <f>L14+O14+I14</f>
        <v>394</v>
      </c>
      <c r="U14" s="82">
        <f>(M14+P14+J14)/3</f>
        <v>58.196969696969688</v>
      </c>
    </row>
    <row r="16" spans="1:25" s="19" customFormat="1" ht="18.75" x14ac:dyDescent="0.3">
      <c r="A16" s="241" t="s">
        <v>480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</row>
    <row r="17" spans="1:21" s="24" customFormat="1" ht="18.75" customHeight="1" x14ac:dyDescent="0.25">
      <c r="A17" s="242" t="s">
        <v>507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</row>
    <row r="18" spans="1:21" s="44" customFormat="1" ht="24.75" customHeight="1" x14ac:dyDescent="0.25">
      <c r="A18" s="70" t="s">
        <v>88</v>
      </c>
      <c r="B18" s="70"/>
      <c r="C18" s="71"/>
      <c r="D18" s="8"/>
      <c r="E18" s="8"/>
      <c r="F18" s="8"/>
      <c r="G18" s="8"/>
      <c r="H18" s="7"/>
      <c r="T18" s="261" t="s">
        <v>402</v>
      </c>
      <c r="U18" s="261"/>
    </row>
    <row r="19" spans="1:21" s="175" customFormat="1" ht="23.25" customHeight="1" x14ac:dyDescent="0.2">
      <c r="A19" s="264" t="s">
        <v>21</v>
      </c>
      <c r="B19" s="268" t="s">
        <v>481</v>
      </c>
      <c r="C19" s="268" t="s">
        <v>30</v>
      </c>
      <c r="D19" s="264" t="s">
        <v>3</v>
      </c>
      <c r="E19" s="268" t="s">
        <v>482</v>
      </c>
      <c r="F19" s="268" t="s">
        <v>30</v>
      </c>
      <c r="G19" s="268" t="s">
        <v>5</v>
      </c>
      <c r="H19" s="268" t="s">
        <v>86</v>
      </c>
      <c r="I19" s="260" t="s">
        <v>339</v>
      </c>
      <c r="J19" s="260"/>
      <c r="K19" s="260"/>
      <c r="L19" s="260" t="s">
        <v>28</v>
      </c>
      <c r="M19" s="260"/>
      <c r="N19" s="260"/>
      <c r="O19" s="260" t="s">
        <v>27</v>
      </c>
      <c r="P19" s="260"/>
      <c r="Q19" s="260"/>
      <c r="R19" s="262" t="s">
        <v>31</v>
      </c>
      <c r="S19" s="262" t="s">
        <v>26</v>
      </c>
      <c r="T19" s="264" t="s">
        <v>25</v>
      </c>
      <c r="U19" s="266" t="s">
        <v>24</v>
      </c>
    </row>
    <row r="20" spans="1:21" s="179" customFormat="1" ht="39" customHeight="1" x14ac:dyDescent="0.2">
      <c r="A20" s="265"/>
      <c r="B20" s="269"/>
      <c r="C20" s="269"/>
      <c r="D20" s="265"/>
      <c r="E20" s="269"/>
      <c r="F20" s="269"/>
      <c r="G20" s="269"/>
      <c r="H20" s="269"/>
      <c r="I20" s="176" t="s">
        <v>23</v>
      </c>
      <c r="J20" s="177" t="s">
        <v>22</v>
      </c>
      <c r="K20" s="178" t="s">
        <v>21</v>
      </c>
      <c r="L20" s="176" t="s">
        <v>23</v>
      </c>
      <c r="M20" s="177" t="s">
        <v>22</v>
      </c>
      <c r="N20" s="178" t="s">
        <v>21</v>
      </c>
      <c r="O20" s="176" t="s">
        <v>23</v>
      </c>
      <c r="P20" s="177" t="s">
        <v>22</v>
      </c>
      <c r="Q20" s="178" t="s">
        <v>21</v>
      </c>
      <c r="R20" s="263"/>
      <c r="S20" s="263"/>
      <c r="T20" s="265"/>
      <c r="U20" s="267"/>
    </row>
    <row r="21" spans="1:21" ht="42" customHeight="1" x14ac:dyDescent="0.25">
      <c r="A21" s="180">
        <f t="shared" ref="A21:A27" si="0">RANK(U21,U$21:U$27,0)</f>
        <v>1</v>
      </c>
      <c r="B21" s="56" t="s">
        <v>138</v>
      </c>
      <c r="C21" s="26" t="s">
        <v>139</v>
      </c>
      <c r="D21" s="27" t="s">
        <v>7</v>
      </c>
      <c r="E21" s="33" t="s">
        <v>146</v>
      </c>
      <c r="F21" s="26" t="s">
        <v>147</v>
      </c>
      <c r="G21" s="27" t="s">
        <v>45</v>
      </c>
      <c r="H21" s="27" t="s">
        <v>47</v>
      </c>
      <c r="I21" s="173">
        <v>114</v>
      </c>
      <c r="J21" s="174">
        <f t="shared" ref="J21:J27" si="1">I21/1.7</f>
        <v>67.058823529411768</v>
      </c>
      <c r="K21" s="180">
        <f t="shared" ref="K21:K27" si="2">RANK(J21,J$21:J$27,0)</f>
        <v>2</v>
      </c>
      <c r="L21" s="173">
        <v>115.5</v>
      </c>
      <c r="M21" s="174">
        <f t="shared" ref="M21:M27" si="3">L21/1.7</f>
        <v>67.941176470588232</v>
      </c>
      <c r="N21" s="180">
        <f t="shared" ref="N21:N27" si="4">RANK(M21,M$21:M$27,0)</f>
        <v>1</v>
      </c>
      <c r="O21" s="173">
        <v>121</v>
      </c>
      <c r="P21" s="174">
        <f t="shared" ref="P21:P27" si="5">O21/1.7</f>
        <v>71.17647058823529</v>
      </c>
      <c r="Q21" s="180">
        <f t="shared" ref="Q21:Q27" si="6">RANK(P21,P$21:P$27,0)</f>
        <v>1</v>
      </c>
      <c r="R21" s="180"/>
      <c r="S21" s="180"/>
      <c r="T21" s="173">
        <f t="shared" ref="T21:T27" si="7">L21+O21+I21</f>
        <v>350.5</v>
      </c>
      <c r="U21" s="174">
        <f t="shared" ref="U21:U27" si="8">(M21+P21+J21)/3</f>
        <v>68.725490196078439</v>
      </c>
    </row>
    <row r="22" spans="1:21" ht="42" customHeight="1" x14ac:dyDescent="0.25">
      <c r="A22" s="180">
        <f t="shared" si="0"/>
        <v>2</v>
      </c>
      <c r="B22" s="56" t="s">
        <v>138</v>
      </c>
      <c r="C22" s="26" t="s">
        <v>139</v>
      </c>
      <c r="D22" s="27" t="s">
        <v>7</v>
      </c>
      <c r="E22" s="33" t="s">
        <v>113</v>
      </c>
      <c r="F22" s="30" t="s">
        <v>114</v>
      </c>
      <c r="G22" s="31" t="s">
        <v>45</v>
      </c>
      <c r="H22" s="27" t="s">
        <v>47</v>
      </c>
      <c r="I22" s="173">
        <v>112.5</v>
      </c>
      <c r="J22" s="174">
        <f t="shared" si="1"/>
        <v>66.17647058823529</v>
      </c>
      <c r="K22" s="180">
        <f t="shared" si="2"/>
        <v>3</v>
      </c>
      <c r="L22" s="173">
        <v>114.5</v>
      </c>
      <c r="M22" s="174">
        <f t="shared" si="3"/>
        <v>67.352941176470594</v>
      </c>
      <c r="N22" s="180">
        <f t="shared" si="4"/>
        <v>2</v>
      </c>
      <c r="O22" s="173">
        <v>119.5</v>
      </c>
      <c r="P22" s="174">
        <f t="shared" si="5"/>
        <v>70.294117647058826</v>
      </c>
      <c r="Q22" s="180">
        <f t="shared" si="6"/>
        <v>2</v>
      </c>
      <c r="R22" s="180"/>
      <c r="S22" s="180"/>
      <c r="T22" s="173">
        <f t="shared" si="7"/>
        <v>346.5</v>
      </c>
      <c r="U22" s="174">
        <f t="shared" si="8"/>
        <v>67.941176470588232</v>
      </c>
    </row>
    <row r="23" spans="1:21" ht="42" customHeight="1" x14ac:dyDescent="0.25">
      <c r="A23" s="180">
        <f t="shared" si="0"/>
        <v>3</v>
      </c>
      <c r="B23" s="56" t="s">
        <v>142</v>
      </c>
      <c r="C23" s="26" t="s">
        <v>143</v>
      </c>
      <c r="D23" s="27" t="s">
        <v>7</v>
      </c>
      <c r="E23" s="28" t="s">
        <v>120</v>
      </c>
      <c r="F23" s="26" t="s">
        <v>121</v>
      </c>
      <c r="G23" s="27" t="s">
        <v>122</v>
      </c>
      <c r="H23" s="27" t="s">
        <v>47</v>
      </c>
      <c r="I23" s="173">
        <v>114.5</v>
      </c>
      <c r="J23" s="174">
        <f t="shared" si="1"/>
        <v>67.352941176470594</v>
      </c>
      <c r="K23" s="180">
        <f t="shared" si="2"/>
        <v>1</v>
      </c>
      <c r="L23" s="173">
        <v>114.5</v>
      </c>
      <c r="M23" s="174">
        <f t="shared" si="3"/>
        <v>67.352941176470594</v>
      </c>
      <c r="N23" s="180">
        <f t="shared" si="4"/>
        <v>2</v>
      </c>
      <c r="O23" s="173">
        <v>116</v>
      </c>
      <c r="P23" s="174">
        <f t="shared" si="5"/>
        <v>68.235294117647058</v>
      </c>
      <c r="Q23" s="180">
        <f t="shared" si="6"/>
        <v>4</v>
      </c>
      <c r="R23" s="180"/>
      <c r="S23" s="180"/>
      <c r="T23" s="173">
        <f t="shared" si="7"/>
        <v>345</v>
      </c>
      <c r="U23" s="174">
        <f t="shared" si="8"/>
        <v>67.647058823529406</v>
      </c>
    </row>
    <row r="24" spans="1:21" ht="42" customHeight="1" x14ac:dyDescent="0.25">
      <c r="A24" s="180">
        <f t="shared" si="0"/>
        <v>4</v>
      </c>
      <c r="B24" s="56" t="s">
        <v>142</v>
      </c>
      <c r="C24" s="26" t="s">
        <v>143</v>
      </c>
      <c r="D24" s="27" t="s">
        <v>7</v>
      </c>
      <c r="E24" s="33" t="s">
        <v>113</v>
      </c>
      <c r="F24" s="30" t="s">
        <v>114</v>
      </c>
      <c r="G24" s="31" t="s">
        <v>45</v>
      </c>
      <c r="H24" s="27" t="s">
        <v>47</v>
      </c>
      <c r="I24" s="173">
        <v>108</v>
      </c>
      <c r="J24" s="174">
        <f t="shared" si="1"/>
        <v>63.529411764705884</v>
      </c>
      <c r="K24" s="180">
        <f t="shared" si="2"/>
        <v>5</v>
      </c>
      <c r="L24" s="173">
        <v>111</v>
      </c>
      <c r="M24" s="174">
        <f t="shared" si="3"/>
        <v>65.294117647058826</v>
      </c>
      <c r="N24" s="180">
        <f t="shared" si="4"/>
        <v>6</v>
      </c>
      <c r="O24" s="173">
        <v>117</v>
      </c>
      <c r="P24" s="174">
        <f t="shared" si="5"/>
        <v>68.82352941176471</v>
      </c>
      <c r="Q24" s="180">
        <f t="shared" si="6"/>
        <v>3</v>
      </c>
      <c r="R24" s="180"/>
      <c r="S24" s="180"/>
      <c r="T24" s="173">
        <f t="shared" si="7"/>
        <v>336</v>
      </c>
      <c r="U24" s="174">
        <f t="shared" si="8"/>
        <v>65.882352941176478</v>
      </c>
    </row>
    <row r="25" spans="1:21" ht="42" customHeight="1" x14ac:dyDescent="0.25">
      <c r="A25" s="180">
        <f t="shared" si="0"/>
        <v>5</v>
      </c>
      <c r="B25" s="56" t="s">
        <v>138</v>
      </c>
      <c r="C25" s="26" t="s">
        <v>139</v>
      </c>
      <c r="D25" s="27" t="s">
        <v>7</v>
      </c>
      <c r="E25" s="33" t="s">
        <v>141</v>
      </c>
      <c r="F25" s="26" t="s">
        <v>140</v>
      </c>
      <c r="G25" s="27" t="s">
        <v>45</v>
      </c>
      <c r="H25" s="27" t="s">
        <v>47</v>
      </c>
      <c r="I25" s="173">
        <v>109.5</v>
      </c>
      <c r="J25" s="174">
        <f t="shared" si="1"/>
        <v>64.411764705882348</v>
      </c>
      <c r="K25" s="180">
        <f t="shared" si="2"/>
        <v>4</v>
      </c>
      <c r="L25" s="173">
        <v>113</v>
      </c>
      <c r="M25" s="174">
        <f t="shared" si="3"/>
        <v>66.470588235294116</v>
      </c>
      <c r="N25" s="180">
        <f t="shared" si="4"/>
        <v>4</v>
      </c>
      <c r="O25" s="173">
        <v>113</v>
      </c>
      <c r="P25" s="174">
        <f t="shared" si="5"/>
        <v>66.470588235294116</v>
      </c>
      <c r="Q25" s="180">
        <f t="shared" si="6"/>
        <v>5</v>
      </c>
      <c r="R25" s="180"/>
      <c r="S25" s="180"/>
      <c r="T25" s="173">
        <f t="shared" si="7"/>
        <v>335.5</v>
      </c>
      <c r="U25" s="174">
        <f t="shared" si="8"/>
        <v>65.784313725490193</v>
      </c>
    </row>
    <row r="26" spans="1:21" ht="42" customHeight="1" x14ac:dyDescent="0.25">
      <c r="A26" s="180">
        <f t="shared" si="0"/>
        <v>6</v>
      </c>
      <c r="B26" s="56" t="s">
        <v>218</v>
      </c>
      <c r="C26" s="26"/>
      <c r="D26" s="27" t="s">
        <v>7</v>
      </c>
      <c r="E26" s="33" t="s">
        <v>141</v>
      </c>
      <c r="F26" s="26" t="s">
        <v>140</v>
      </c>
      <c r="G26" s="27" t="s">
        <v>45</v>
      </c>
      <c r="H26" s="27" t="s">
        <v>47</v>
      </c>
      <c r="I26" s="173">
        <v>106.5</v>
      </c>
      <c r="J26" s="174">
        <f t="shared" si="1"/>
        <v>62.647058823529413</v>
      </c>
      <c r="K26" s="180">
        <f t="shared" si="2"/>
        <v>7</v>
      </c>
      <c r="L26" s="173">
        <v>112.5</v>
      </c>
      <c r="M26" s="174">
        <f t="shared" si="3"/>
        <v>66.17647058823529</v>
      </c>
      <c r="N26" s="180">
        <f t="shared" si="4"/>
        <v>5</v>
      </c>
      <c r="O26" s="173">
        <v>112</v>
      </c>
      <c r="P26" s="174">
        <f t="shared" si="5"/>
        <v>65.882352941176478</v>
      </c>
      <c r="Q26" s="180">
        <f t="shared" si="6"/>
        <v>6</v>
      </c>
      <c r="R26" s="180"/>
      <c r="S26" s="180"/>
      <c r="T26" s="173">
        <f t="shared" si="7"/>
        <v>331</v>
      </c>
      <c r="U26" s="174">
        <f t="shared" si="8"/>
        <v>64.901960784313729</v>
      </c>
    </row>
    <row r="27" spans="1:21" ht="42" customHeight="1" x14ac:dyDescent="0.25">
      <c r="A27" s="180">
        <f t="shared" si="0"/>
        <v>7</v>
      </c>
      <c r="B27" s="56" t="s">
        <v>134</v>
      </c>
      <c r="C27" s="110" t="s">
        <v>135</v>
      </c>
      <c r="D27" s="27" t="s">
        <v>7</v>
      </c>
      <c r="E27" s="33" t="s">
        <v>136</v>
      </c>
      <c r="F27" s="26" t="s">
        <v>137</v>
      </c>
      <c r="G27" s="27" t="s">
        <v>45</v>
      </c>
      <c r="H27" s="27" t="s">
        <v>47</v>
      </c>
      <c r="I27" s="173">
        <v>107</v>
      </c>
      <c r="J27" s="174">
        <f t="shared" si="1"/>
        <v>62.941176470588239</v>
      </c>
      <c r="K27" s="180">
        <f t="shared" si="2"/>
        <v>6</v>
      </c>
      <c r="L27" s="173">
        <v>106</v>
      </c>
      <c r="M27" s="174">
        <f t="shared" si="3"/>
        <v>62.352941176470587</v>
      </c>
      <c r="N27" s="180">
        <f t="shared" si="4"/>
        <v>7</v>
      </c>
      <c r="O27" s="173">
        <v>112</v>
      </c>
      <c r="P27" s="174">
        <f t="shared" si="5"/>
        <v>65.882352941176478</v>
      </c>
      <c r="Q27" s="180">
        <f t="shared" si="6"/>
        <v>6</v>
      </c>
      <c r="R27" s="180"/>
      <c r="S27" s="180"/>
      <c r="T27" s="173">
        <f t="shared" si="7"/>
        <v>325</v>
      </c>
      <c r="U27" s="174">
        <f t="shared" si="8"/>
        <v>63.725490196078432</v>
      </c>
    </row>
    <row r="28" spans="1:21" s="24" customFormat="1" ht="30" customHeight="1" x14ac:dyDescent="0.25">
      <c r="A28" s="194" t="s">
        <v>174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</row>
    <row r="29" spans="1:21" s="24" customFormat="1" ht="18.75" customHeight="1" x14ac:dyDescent="0.25">
      <c r="A29" s="242" t="s">
        <v>507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</row>
    <row r="30" spans="1:21" s="44" customFormat="1" ht="24.75" customHeight="1" x14ac:dyDescent="0.25">
      <c r="A30" s="70" t="s">
        <v>88</v>
      </c>
      <c r="B30" s="70"/>
      <c r="C30" s="71"/>
      <c r="D30" s="8"/>
      <c r="E30" s="8"/>
      <c r="F30" s="8"/>
      <c r="G30" s="8"/>
      <c r="H30" s="7"/>
      <c r="T30" s="261" t="s">
        <v>402</v>
      </c>
      <c r="U30" s="261"/>
    </row>
    <row r="31" spans="1:21" s="175" customFormat="1" ht="21.75" customHeight="1" x14ac:dyDescent="0.2">
      <c r="A31" s="254" t="s">
        <v>21</v>
      </c>
      <c r="B31" s="258" t="s">
        <v>483</v>
      </c>
      <c r="C31" s="258" t="s">
        <v>30</v>
      </c>
      <c r="D31" s="254" t="s">
        <v>3</v>
      </c>
      <c r="E31" s="258" t="s">
        <v>484</v>
      </c>
      <c r="F31" s="258" t="s">
        <v>30</v>
      </c>
      <c r="G31" s="258" t="s">
        <v>5</v>
      </c>
      <c r="H31" s="258" t="s">
        <v>86</v>
      </c>
      <c r="I31" s="260" t="s">
        <v>339</v>
      </c>
      <c r="J31" s="260"/>
      <c r="K31" s="260"/>
      <c r="L31" s="260" t="s">
        <v>28</v>
      </c>
      <c r="M31" s="260"/>
      <c r="N31" s="260"/>
      <c r="O31" s="260" t="s">
        <v>27</v>
      </c>
      <c r="P31" s="260"/>
      <c r="Q31" s="260"/>
      <c r="R31" s="252" t="s">
        <v>31</v>
      </c>
      <c r="S31" s="252" t="s">
        <v>26</v>
      </c>
      <c r="T31" s="254" t="s">
        <v>25</v>
      </c>
      <c r="U31" s="256" t="s">
        <v>24</v>
      </c>
    </row>
    <row r="32" spans="1:21" s="175" customFormat="1" ht="47.25" customHeight="1" x14ac:dyDescent="0.2">
      <c r="A32" s="255"/>
      <c r="B32" s="259"/>
      <c r="C32" s="259"/>
      <c r="D32" s="255"/>
      <c r="E32" s="259"/>
      <c r="F32" s="259"/>
      <c r="G32" s="259"/>
      <c r="H32" s="259"/>
      <c r="I32" s="181" t="s">
        <v>23</v>
      </c>
      <c r="J32" s="182" t="s">
        <v>22</v>
      </c>
      <c r="K32" s="183" t="s">
        <v>21</v>
      </c>
      <c r="L32" s="181" t="s">
        <v>23</v>
      </c>
      <c r="M32" s="182" t="s">
        <v>22</v>
      </c>
      <c r="N32" s="183" t="s">
        <v>21</v>
      </c>
      <c r="O32" s="181" t="s">
        <v>23</v>
      </c>
      <c r="P32" s="182" t="s">
        <v>22</v>
      </c>
      <c r="Q32" s="183" t="s">
        <v>21</v>
      </c>
      <c r="R32" s="253"/>
      <c r="S32" s="253"/>
      <c r="T32" s="255"/>
      <c r="U32" s="257"/>
    </row>
    <row r="33" spans="1:21" s="175" customFormat="1" ht="42.75" customHeight="1" x14ac:dyDescent="0.2">
      <c r="A33" s="180">
        <f>RANK(U33,U$33:U$34,0)</f>
        <v>1</v>
      </c>
      <c r="B33" s="56" t="s">
        <v>144</v>
      </c>
      <c r="C33" s="26" t="s">
        <v>145</v>
      </c>
      <c r="D33" s="27" t="s">
        <v>7</v>
      </c>
      <c r="E33" s="28" t="s">
        <v>120</v>
      </c>
      <c r="F33" s="26" t="s">
        <v>121</v>
      </c>
      <c r="G33" s="27" t="s">
        <v>122</v>
      </c>
      <c r="H33" s="27" t="s">
        <v>47</v>
      </c>
      <c r="I33" s="173">
        <v>153</v>
      </c>
      <c r="J33" s="174">
        <f>I33/2.3</f>
        <v>66.521739130434781</v>
      </c>
      <c r="K33" s="180">
        <f>RANK(J33,J$33:J$34,0)</f>
        <v>2</v>
      </c>
      <c r="L33" s="173">
        <v>156</v>
      </c>
      <c r="M33" s="174">
        <f>L33/2.3</f>
        <v>67.826086956521749</v>
      </c>
      <c r="N33" s="180">
        <f>RANK(M33,M$33:M$34,0)</f>
        <v>2</v>
      </c>
      <c r="O33" s="173">
        <v>166</v>
      </c>
      <c r="P33" s="174">
        <f>O33/2.3</f>
        <v>72.173913043478265</v>
      </c>
      <c r="Q33" s="180">
        <f>RANK(P33,P$33:P$34,0)</f>
        <v>1</v>
      </c>
      <c r="R33" s="180"/>
      <c r="S33" s="180"/>
      <c r="T33" s="173">
        <f>L33+O33+I33</f>
        <v>475</v>
      </c>
      <c r="U33" s="174">
        <f>(M33+P33+J33)/3</f>
        <v>68.840579710144922</v>
      </c>
    </row>
    <row r="34" spans="1:21" s="175" customFormat="1" ht="42.75" customHeight="1" x14ac:dyDescent="0.2">
      <c r="A34" s="180">
        <f>RANK(U34,U$33:U$34,0)</f>
        <v>2</v>
      </c>
      <c r="B34" s="56" t="s">
        <v>144</v>
      </c>
      <c r="C34" s="26" t="s">
        <v>145</v>
      </c>
      <c r="D34" s="27" t="s">
        <v>7</v>
      </c>
      <c r="E34" s="33" t="s">
        <v>146</v>
      </c>
      <c r="F34" s="26" t="s">
        <v>147</v>
      </c>
      <c r="G34" s="27" t="s">
        <v>45</v>
      </c>
      <c r="H34" s="27" t="s">
        <v>47</v>
      </c>
      <c r="I34" s="173">
        <v>157</v>
      </c>
      <c r="J34" s="174">
        <f>I34/2.3</f>
        <v>68.260869565217391</v>
      </c>
      <c r="K34" s="180">
        <f>RANK(J34,J$33:J$34,0)</f>
        <v>1</v>
      </c>
      <c r="L34" s="173">
        <v>157.5</v>
      </c>
      <c r="M34" s="174">
        <f>L34/2.3</f>
        <v>68.478260869565219</v>
      </c>
      <c r="N34" s="180">
        <f>RANK(M34,M$33:M$34,0)</f>
        <v>1</v>
      </c>
      <c r="O34" s="173">
        <v>156.5</v>
      </c>
      <c r="P34" s="174">
        <f>O34/2.3</f>
        <v>68.043478260869577</v>
      </c>
      <c r="Q34" s="180">
        <f>RANK(P34,P$33:P$34,0)</f>
        <v>2</v>
      </c>
      <c r="R34" s="180"/>
      <c r="S34" s="180"/>
      <c r="T34" s="173">
        <f>L34+O34+I34</f>
        <v>471</v>
      </c>
      <c r="U34" s="174">
        <f>(M34+P34+J34)/3</f>
        <v>68.260869565217391</v>
      </c>
    </row>
    <row r="35" spans="1:21" ht="26.25" customHeight="1" x14ac:dyDescent="0.25"/>
    <row r="36" spans="1:21" ht="27" customHeight="1" x14ac:dyDescent="0.3">
      <c r="A36" s="19"/>
      <c r="B36" s="19" t="s">
        <v>9</v>
      </c>
      <c r="C36" s="19"/>
      <c r="D36" s="19"/>
      <c r="E36" s="19"/>
      <c r="F36" s="19"/>
      <c r="G36" s="19"/>
      <c r="H36" s="19"/>
      <c r="I36" s="19"/>
      <c r="J36" s="19"/>
      <c r="K36" s="19"/>
      <c r="L36" s="235" t="s">
        <v>68</v>
      </c>
      <c r="M36" s="235"/>
      <c r="N36" s="235"/>
      <c r="O36" s="235"/>
      <c r="P36" s="235"/>
      <c r="Q36" s="235"/>
      <c r="R36" s="235"/>
      <c r="S36" s="235"/>
      <c r="T36" s="235"/>
      <c r="U36" s="235"/>
    </row>
    <row r="37" spans="1:21" ht="28.5" customHeight="1" x14ac:dyDescent="0.3">
      <c r="A37" s="19"/>
      <c r="B37" s="19" t="s">
        <v>10</v>
      </c>
      <c r="C37" s="19"/>
      <c r="D37" s="19"/>
      <c r="E37" s="19"/>
      <c r="F37" s="19"/>
      <c r="G37" s="19"/>
      <c r="H37" s="19"/>
      <c r="I37" s="19"/>
      <c r="J37" s="19"/>
      <c r="K37" s="19"/>
      <c r="L37" s="235" t="s">
        <v>178</v>
      </c>
      <c r="M37" s="235"/>
      <c r="N37" s="235"/>
      <c r="O37" s="235"/>
      <c r="P37" s="235"/>
      <c r="Q37" s="235"/>
      <c r="R37" s="235"/>
      <c r="S37" s="235"/>
      <c r="T37" s="235"/>
      <c r="U37" s="235"/>
    </row>
  </sheetData>
  <sortState ref="A33:XFD34">
    <sortCondition ref="A33"/>
  </sortState>
  <mergeCells count="61">
    <mergeCell ref="A6:U6"/>
    <mergeCell ref="A1:U1"/>
    <mergeCell ref="A2:U2"/>
    <mergeCell ref="A3:U3"/>
    <mergeCell ref="A4:U4"/>
    <mergeCell ref="A5:U5"/>
    <mergeCell ref="A7:U7"/>
    <mergeCell ref="T8:U8"/>
    <mergeCell ref="A9:A10"/>
    <mergeCell ref="B9:B10"/>
    <mergeCell ref="C9:C10"/>
    <mergeCell ref="D9:D10"/>
    <mergeCell ref="E9:E10"/>
    <mergeCell ref="F9:F10"/>
    <mergeCell ref="G9:G10"/>
    <mergeCell ref="H9:H10"/>
    <mergeCell ref="U9:U10"/>
    <mergeCell ref="L36:U36"/>
    <mergeCell ref="L37:U37"/>
    <mergeCell ref="A16:U16"/>
    <mergeCell ref="A17:U17"/>
    <mergeCell ref="T18:U18"/>
    <mergeCell ref="A19:A20"/>
    <mergeCell ref="B19:B20"/>
    <mergeCell ref="C19:C20"/>
    <mergeCell ref="I9:K9"/>
    <mergeCell ref="L9:N9"/>
    <mergeCell ref="O9:Q9"/>
    <mergeCell ref="R9:R10"/>
    <mergeCell ref="S9:S10"/>
    <mergeCell ref="T9:T10"/>
    <mergeCell ref="U19:U20"/>
    <mergeCell ref="D19:D20"/>
    <mergeCell ref="E19:E20"/>
    <mergeCell ref="F19:F20"/>
    <mergeCell ref="G19:G20"/>
    <mergeCell ref="H19:H20"/>
    <mergeCell ref="I19:K19"/>
    <mergeCell ref="L19:N19"/>
    <mergeCell ref="O19:Q19"/>
    <mergeCell ref="R19:R20"/>
    <mergeCell ref="S19:S20"/>
    <mergeCell ref="T19:T20"/>
    <mergeCell ref="A28:U28"/>
    <mergeCell ref="A29:U29"/>
    <mergeCell ref="T30:U30"/>
    <mergeCell ref="A31:A32"/>
    <mergeCell ref="B31:B32"/>
    <mergeCell ref="C31:C32"/>
    <mergeCell ref="D31:D32"/>
    <mergeCell ref="E31:E32"/>
    <mergeCell ref="F31:F32"/>
    <mergeCell ref="S31:S32"/>
    <mergeCell ref="T31:T32"/>
    <mergeCell ref="U31:U32"/>
    <mergeCell ref="G31:G32"/>
    <mergeCell ref="H31:H32"/>
    <mergeCell ref="I31:K31"/>
    <mergeCell ref="L31:N31"/>
    <mergeCell ref="O31:Q31"/>
    <mergeCell ref="R31:R32"/>
  </mergeCells>
  <conditionalFormatting sqref="C13">
    <cfRule type="expression" dxfId="3" priority="2" stopIfTrue="1">
      <formula>$O13=2018</formula>
    </cfRule>
  </conditionalFormatting>
  <conditionalFormatting sqref="C27">
    <cfRule type="expression" dxfId="2" priority="1" stopIfTrue="1">
      <formula>$O27=2018</formula>
    </cfRule>
  </conditionalFormatting>
  <pageMargins left="0" right="0" top="0" bottom="0" header="0.31496062992125984" footer="0.31496062992125984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zoomScale="80" zoomScaleNormal="80" workbookViewId="0">
      <selection activeCell="V5" sqref="V5"/>
    </sheetView>
  </sheetViews>
  <sheetFormatPr defaultRowHeight="15" x14ac:dyDescent="0.25"/>
  <cols>
    <col min="1" max="1" width="3.85546875" style="2" customWidth="1"/>
    <col min="2" max="2" width="23.28515625" style="2" customWidth="1"/>
    <col min="3" max="3" width="4.5703125" style="2" hidden="1" customWidth="1"/>
    <col min="4" max="4" width="6.28515625" style="2" customWidth="1"/>
    <col min="5" max="5" width="56.28515625" style="2" customWidth="1"/>
    <col min="6" max="6" width="4" style="2" hidden="1" customWidth="1"/>
    <col min="7" max="7" width="14.85546875" style="2" hidden="1" customWidth="1"/>
    <col min="8" max="8" width="34.28515625" style="2" customWidth="1"/>
    <col min="9" max="9" width="6.7109375" style="2" customWidth="1"/>
    <col min="10" max="10" width="9.7109375" style="2" customWidth="1"/>
    <col min="11" max="11" width="3.42578125" style="2" customWidth="1"/>
    <col min="12" max="12" width="7.140625" style="2" customWidth="1"/>
    <col min="13" max="13" width="9.7109375" style="2" customWidth="1"/>
    <col min="14" max="14" width="3.42578125" style="2" customWidth="1"/>
    <col min="15" max="15" width="7.7109375" style="2" customWidth="1"/>
    <col min="16" max="16" width="9.7109375" style="2" customWidth="1"/>
    <col min="17" max="19" width="3.42578125" style="2" customWidth="1"/>
    <col min="20" max="20" width="7.42578125" style="2" customWidth="1"/>
    <col min="21" max="21" width="9.7109375" style="2" customWidth="1"/>
    <col min="22" max="22" width="6.85546875" style="2" customWidth="1"/>
    <col min="23" max="16384" width="9.140625" style="2"/>
  </cols>
  <sheetData>
    <row r="1" spans="1:26" ht="24.75" x14ac:dyDescent="0.25">
      <c r="A1" s="248" t="s">
        <v>235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45"/>
      <c r="W1" s="45"/>
      <c r="X1" s="45"/>
      <c r="Y1" s="45"/>
      <c r="Z1" s="45"/>
    </row>
    <row r="2" spans="1:26" ht="18" x14ac:dyDescent="0.25">
      <c r="A2" s="195" t="s">
        <v>188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45"/>
      <c r="W2" s="45"/>
      <c r="X2" s="45"/>
      <c r="Y2" s="45"/>
      <c r="Z2" s="45"/>
    </row>
    <row r="3" spans="1:26" ht="18" x14ac:dyDescent="0.25">
      <c r="A3" s="249" t="s">
        <v>177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45"/>
      <c r="W3" s="45"/>
      <c r="X3" s="45"/>
      <c r="Y3" s="45"/>
      <c r="Z3" s="45"/>
    </row>
    <row r="4" spans="1:26" s="19" customFormat="1" ht="15" customHeight="1" x14ac:dyDescent="0.3">
      <c r="A4" s="250" t="s">
        <v>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</row>
    <row r="5" spans="1:26" s="19" customFormat="1" ht="18.75" x14ac:dyDescent="0.3">
      <c r="A5" s="251" t="s">
        <v>29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</row>
    <row r="6" spans="1:26" s="19" customFormat="1" ht="18.75" x14ac:dyDescent="0.3">
      <c r="A6" s="241" t="s">
        <v>176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</row>
    <row r="7" spans="1:26" s="24" customFormat="1" ht="18.75" x14ac:dyDescent="0.25">
      <c r="A7" s="242" t="s">
        <v>344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</row>
    <row r="8" spans="1:26" s="44" customFormat="1" ht="24.75" customHeight="1" x14ac:dyDescent="0.3">
      <c r="A8" s="70" t="s">
        <v>88</v>
      </c>
      <c r="B8" s="70"/>
      <c r="C8" s="71"/>
      <c r="D8" s="8"/>
      <c r="E8" s="8"/>
      <c r="F8" s="8"/>
      <c r="G8" s="8"/>
      <c r="H8" s="7"/>
      <c r="T8" s="243" t="s">
        <v>236</v>
      </c>
      <c r="U8" s="243"/>
    </row>
    <row r="9" spans="1:26" s="58" customFormat="1" ht="15.75" x14ac:dyDescent="0.25">
      <c r="A9" s="244" t="s">
        <v>21</v>
      </c>
      <c r="B9" s="236" t="s">
        <v>181</v>
      </c>
      <c r="C9" s="236" t="s">
        <v>30</v>
      </c>
      <c r="D9" s="244" t="s">
        <v>3</v>
      </c>
      <c r="E9" s="236" t="s">
        <v>182</v>
      </c>
      <c r="F9" s="236" t="s">
        <v>30</v>
      </c>
      <c r="G9" s="236" t="s">
        <v>5</v>
      </c>
      <c r="H9" s="236" t="s">
        <v>86</v>
      </c>
      <c r="I9" s="238" t="s">
        <v>38</v>
      </c>
      <c r="J9" s="238"/>
      <c r="K9" s="238"/>
      <c r="L9" s="238" t="s">
        <v>28</v>
      </c>
      <c r="M9" s="238"/>
      <c r="N9" s="238"/>
      <c r="O9" s="238" t="s">
        <v>27</v>
      </c>
      <c r="P9" s="238"/>
      <c r="Q9" s="238"/>
      <c r="R9" s="239" t="s">
        <v>31</v>
      </c>
      <c r="S9" s="239" t="s">
        <v>26</v>
      </c>
      <c r="T9" s="244" t="s">
        <v>25</v>
      </c>
      <c r="U9" s="246" t="s">
        <v>24</v>
      </c>
      <c r="V9" s="270" t="s">
        <v>32</v>
      </c>
    </row>
    <row r="10" spans="1:26" s="58" customFormat="1" ht="49.5" customHeight="1" x14ac:dyDescent="0.25">
      <c r="A10" s="245"/>
      <c r="B10" s="237"/>
      <c r="C10" s="237"/>
      <c r="D10" s="245"/>
      <c r="E10" s="237"/>
      <c r="F10" s="237"/>
      <c r="G10" s="237"/>
      <c r="H10" s="237"/>
      <c r="I10" s="72" t="s">
        <v>23</v>
      </c>
      <c r="J10" s="73" t="s">
        <v>22</v>
      </c>
      <c r="K10" s="74" t="s">
        <v>21</v>
      </c>
      <c r="L10" s="72" t="s">
        <v>23</v>
      </c>
      <c r="M10" s="73" t="s">
        <v>22</v>
      </c>
      <c r="N10" s="74" t="s">
        <v>21</v>
      </c>
      <c r="O10" s="72" t="s">
        <v>23</v>
      </c>
      <c r="P10" s="73" t="s">
        <v>22</v>
      </c>
      <c r="Q10" s="74" t="s">
        <v>21</v>
      </c>
      <c r="R10" s="240"/>
      <c r="S10" s="240"/>
      <c r="T10" s="245"/>
      <c r="U10" s="247"/>
      <c r="V10" s="271"/>
    </row>
    <row r="11" spans="1:26" s="58" customFormat="1" ht="58.5" customHeight="1" x14ac:dyDescent="0.25">
      <c r="A11" s="75">
        <f t="shared" ref="A11:A27" si="0">RANK(U11,U$11:U$27,0)</f>
        <v>1</v>
      </c>
      <c r="B11" s="60" t="s">
        <v>319</v>
      </c>
      <c r="C11" s="47" t="s">
        <v>55</v>
      </c>
      <c r="D11" s="48" t="s">
        <v>6</v>
      </c>
      <c r="E11" s="50" t="s">
        <v>320</v>
      </c>
      <c r="F11" s="49" t="s">
        <v>84</v>
      </c>
      <c r="G11" s="48" t="s">
        <v>119</v>
      </c>
      <c r="H11" s="48" t="s">
        <v>255</v>
      </c>
      <c r="I11" s="81">
        <v>148.5</v>
      </c>
      <c r="J11" s="82">
        <f t="shared" ref="J11:J27" si="1">I11/2.2</f>
        <v>67.5</v>
      </c>
      <c r="K11" s="75">
        <f t="shared" ref="K11:K27" si="2">RANK(J11,J$11:J$27,0)</f>
        <v>1</v>
      </c>
      <c r="L11" s="81">
        <v>149.5</v>
      </c>
      <c r="M11" s="82">
        <f t="shared" ref="M11:M27" si="3">L11/2.2</f>
        <v>67.954545454545453</v>
      </c>
      <c r="N11" s="75">
        <f t="shared" ref="N11:N27" si="4">RANK(M11,M$11:M$27,0)</f>
        <v>6</v>
      </c>
      <c r="O11" s="81">
        <v>155</v>
      </c>
      <c r="P11" s="82">
        <f t="shared" ref="P11:P27" si="5">O11/2.2</f>
        <v>70.454545454545453</v>
      </c>
      <c r="Q11" s="75">
        <f t="shared" ref="Q11:Q27" si="6">RANK(P11,P$11:P$27,0)</f>
        <v>1</v>
      </c>
      <c r="R11" s="75"/>
      <c r="S11" s="75"/>
      <c r="T11" s="81">
        <f t="shared" ref="T11:T27" si="7">L11+O11+I11</f>
        <v>453</v>
      </c>
      <c r="U11" s="82">
        <f t="shared" ref="U11:U27" si="8">(M11+P11+J11)/3</f>
        <v>68.63636363636364</v>
      </c>
      <c r="V11" s="64">
        <v>3</v>
      </c>
    </row>
    <row r="12" spans="1:26" s="58" customFormat="1" ht="58.5" customHeight="1" x14ac:dyDescent="0.25">
      <c r="A12" s="75">
        <f t="shared" si="0"/>
        <v>2</v>
      </c>
      <c r="B12" s="46" t="s">
        <v>329</v>
      </c>
      <c r="C12" s="49" t="s">
        <v>162</v>
      </c>
      <c r="D12" s="48">
        <v>1</v>
      </c>
      <c r="E12" s="50" t="s">
        <v>330</v>
      </c>
      <c r="F12" s="49" t="s">
        <v>164</v>
      </c>
      <c r="G12" s="48" t="s">
        <v>74</v>
      </c>
      <c r="H12" s="48" t="s">
        <v>209</v>
      </c>
      <c r="I12" s="81">
        <v>147</v>
      </c>
      <c r="J12" s="82">
        <f t="shared" si="1"/>
        <v>66.818181818181813</v>
      </c>
      <c r="K12" s="75">
        <f t="shared" si="2"/>
        <v>3</v>
      </c>
      <c r="L12" s="81">
        <v>151</v>
      </c>
      <c r="M12" s="82">
        <f t="shared" si="3"/>
        <v>68.636363636363626</v>
      </c>
      <c r="N12" s="75">
        <f t="shared" si="4"/>
        <v>3</v>
      </c>
      <c r="O12" s="81">
        <v>148.5</v>
      </c>
      <c r="P12" s="82">
        <f t="shared" si="5"/>
        <v>67.5</v>
      </c>
      <c r="Q12" s="75">
        <f t="shared" si="6"/>
        <v>2</v>
      </c>
      <c r="R12" s="75"/>
      <c r="S12" s="75"/>
      <c r="T12" s="81">
        <f t="shared" si="7"/>
        <v>446.5</v>
      </c>
      <c r="U12" s="82">
        <f t="shared" si="8"/>
        <v>67.651515151515142</v>
      </c>
      <c r="V12" s="64">
        <v>3</v>
      </c>
    </row>
    <row r="13" spans="1:26" s="58" customFormat="1" ht="58.5" customHeight="1" x14ac:dyDescent="0.25">
      <c r="A13" s="75">
        <f t="shared" si="0"/>
        <v>3</v>
      </c>
      <c r="B13" s="46" t="s">
        <v>317</v>
      </c>
      <c r="C13" s="49" t="s">
        <v>71</v>
      </c>
      <c r="D13" s="48">
        <v>3</v>
      </c>
      <c r="E13" s="50" t="s">
        <v>318</v>
      </c>
      <c r="F13" s="49" t="s">
        <v>73</v>
      </c>
      <c r="G13" s="48" t="s">
        <v>74</v>
      </c>
      <c r="H13" s="48" t="s">
        <v>209</v>
      </c>
      <c r="I13" s="81">
        <v>146.5</v>
      </c>
      <c r="J13" s="82">
        <f t="shared" si="1"/>
        <v>66.590909090909079</v>
      </c>
      <c r="K13" s="75">
        <f t="shared" si="2"/>
        <v>4</v>
      </c>
      <c r="L13" s="81">
        <v>152.5</v>
      </c>
      <c r="M13" s="82">
        <f t="shared" si="3"/>
        <v>69.318181818181813</v>
      </c>
      <c r="N13" s="75">
        <f t="shared" si="4"/>
        <v>1</v>
      </c>
      <c r="O13" s="81">
        <v>146</v>
      </c>
      <c r="P13" s="82">
        <f t="shared" si="5"/>
        <v>66.36363636363636</v>
      </c>
      <c r="Q13" s="75">
        <f t="shared" si="6"/>
        <v>7</v>
      </c>
      <c r="R13" s="75"/>
      <c r="S13" s="75"/>
      <c r="T13" s="81">
        <f t="shared" si="7"/>
        <v>445</v>
      </c>
      <c r="U13" s="82">
        <f t="shared" si="8"/>
        <v>67.424242424242422</v>
      </c>
      <c r="V13" s="64">
        <v>3</v>
      </c>
    </row>
    <row r="14" spans="1:26" s="58" customFormat="1" ht="58.5" customHeight="1" x14ac:dyDescent="0.25">
      <c r="A14" s="75">
        <f t="shared" si="0"/>
        <v>4</v>
      </c>
      <c r="B14" s="46" t="s">
        <v>312</v>
      </c>
      <c r="C14" s="65" t="s">
        <v>11</v>
      </c>
      <c r="D14" s="61" t="s">
        <v>7</v>
      </c>
      <c r="E14" s="50" t="s">
        <v>313</v>
      </c>
      <c r="F14" s="121" t="s">
        <v>278</v>
      </c>
      <c r="G14" s="61" t="s">
        <v>107</v>
      </c>
      <c r="H14" s="48" t="s">
        <v>180</v>
      </c>
      <c r="I14" s="81">
        <v>147.5</v>
      </c>
      <c r="J14" s="82">
        <f t="shared" si="1"/>
        <v>67.045454545454547</v>
      </c>
      <c r="K14" s="75">
        <f t="shared" si="2"/>
        <v>2</v>
      </c>
      <c r="L14" s="81">
        <v>149</v>
      </c>
      <c r="M14" s="82">
        <f t="shared" si="3"/>
        <v>67.72727272727272</v>
      </c>
      <c r="N14" s="75">
        <f t="shared" si="4"/>
        <v>7</v>
      </c>
      <c r="O14" s="81">
        <v>147.5</v>
      </c>
      <c r="P14" s="82">
        <f t="shared" si="5"/>
        <v>67.045454545454547</v>
      </c>
      <c r="Q14" s="75">
        <f t="shared" si="6"/>
        <v>3</v>
      </c>
      <c r="R14" s="75"/>
      <c r="S14" s="75"/>
      <c r="T14" s="81">
        <f t="shared" si="7"/>
        <v>444</v>
      </c>
      <c r="U14" s="82">
        <f t="shared" si="8"/>
        <v>67.272727272727266</v>
      </c>
      <c r="V14" s="64">
        <v>3</v>
      </c>
    </row>
    <row r="15" spans="1:26" s="58" customFormat="1" ht="58.5" customHeight="1" x14ac:dyDescent="0.25">
      <c r="A15" s="75">
        <f t="shared" si="0"/>
        <v>4</v>
      </c>
      <c r="B15" s="86" t="s">
        <v>333</v>
      </c>
      <c r="C15" s="49" t="s">
        <v>11</v>
      </c>
      <c r="D15" s="48" t="s">
        <v>7</v>
      </c>
      <c r="E15" s="46" t="s">
        <v>294</v>
      </c>
      <c r="F15" s="49" t="s">
        <v>81</v>
      </c>
      <c r="G15" s="48" t="s">
        <v>45</v>
      </c>
      <c r="H15" s="48" t="s">
        <v>255</v>
      </c>
      <c r="I15" s="81">
        <v>146</v>
      </c>
      <c r="J15" s="82">
        <f t="shared" si="1"/>
        <v>66.36363636363636</v>
      </c>
      <c r="K15" s="75">
        <f t="shared" si="2"/>
        <v>7</v>
      </c>
      <c r="L15" s="81">
        <v>151</v>
      </c>
      <c r="M15" s="82">
        <f t="shared" si="3"/>
        <v>68.636363636363626</v>
      </c>
      <c r="N15" s="75">
        <f t="shared" si="4"/>
        <v>3</v>
      </c>
      <c r="O15" s="81">
        <v>147</v>
      </c>
      <c r="P15" s="82">
        <f t="shared" si="5"/>
        <v>66.818181818181813</v>
      </c>
      <c r="Q15" s="75">
        <f t="shared" si="6"/>
        <v>4</v>
      </c>
      <c r="R15" s="75"/>
      <c r="S15" s="75"/>
      <c r="T15" s="81">
        <f t="shared" si="7"/>
        <v>444</v>
      </c>
      <c r="U15" s="82">
        <f t="shared" si="8"/>
        <v>67.272727272727266</v>
      </c>
      <c r="V15" s="64">
        <v>3</v>
      </c>
    </row>
    <row r="16" spans="1:26" s="58" customFormat="1" ht="58.5" customHeight="1" x14ac:dyDescent="0.25">
      <c r="A16" s="75">
        <f t="shared" si="0"/>
        <v>6</v>
      </c>
      <c r="B16" s="46" t="s">
        <v>325</v>
      </c>
      <c r="C16" s="49" t="s">
        <v>62</v>
      </c>
      <c r="D16" s="48">
        <v>3</v>
      </c>
      <c r="E16" s="50" t="s">
        <v>326</v>
      </c>
      <c r="F16" s="49" t="s">
        <v>62</v>
      </c>
      <c r="G16" s="48" t="s">
        <v>253</v>
      </c>
      <c r="H16" s="48" t="s">
        <v>209</v>
      </c>
      <c r="I16" s="81">
        <v>144.5</v>
      </c>
      <c r="J16" s="82">
        <f t="shared" si="1"/>
        <v>65.681818181818173</v>
      </c>
      <c r="K16" s="75">
        <f t="shared" si="2"/>
        <v>9</v>
      </c>
      <c r="L16" s="81">
        <v>150.5</v>
      </c>
      <c r="M16" s="82">
        <f t="shared" si="3"/>
        <v>68.409090909090907</v>
      </c>
      <c r="N16" s="75">
        <f t="shared" si="4"/>
        <v>5</v>
      </c>
      <c r="O16" s="81">
        <v>146.5</v>
      </c>
      <c r="P16" s="82">
        <f t="shared" si="5"/>
        <v>66.590909090909079</v>
      </c>
      <c r="Q16" s="75">
        <f t="shared" si="6"/>
        <v>5</v>
      </c>
      <c r="R16" s="75"/>
      <c r="S16" s="75"/>
      <c r="T16" s="81">
        <f t="shared" si="7"/>
        <v>441.5</v>
      </c>
      <c r="U16" s="82">
        <f t="shared" si="8"/>
        <v>66.893939393939391</v>
      </c>
      <c r="V16" s="64">
        <v>3</v>
      </c>
    </row>
    <row r="17" spans="1:22" s="58" customFormat="1" ht="58.5" customHeight="1" x14ac:dyDescent="0.25">
      <c r="A17" s="75">
        <f t="shared" si="0"/>
        <v>7</v>
      </c>
      <c r="B17" s="60" t="s">
        <v>345</v>
      </c>
      <c r="C17" s="49"/>
      <c r="D17" s="48"/>
      <c r="E17" s="50" t="s">
        <v>313</v>
      </c>
      <c r="F17" s="121" t="s">
        <v>278</v>
      </c>
      <c r="G17" s="61" t="s">
        <v>107</v>
      </c>
      <c r="H17" s="48" t="s">
        <v>180</v>
      </c>
      <c r="I17" s="81">
        <v>146.5</v>
      </c>
      <c r="J17" s="82">
        <f t="shared" si="1"/>
        <v>66.590909090909079</v>
      </c>
      <c r="K17" s="75">
        <f t="shared" si="2"/>
        <v>4</v>
      </c>
      <c r="L17" s="81">
        <v>147.5</v>
      </c>
      <c r="M17" s="82">
        <f t="shared" si="3"/>
        <v>67.045454545454547</v>
      </c>
      <c r="N17" s="75">
        <f t="shared" si="4"/>
        <v>9</v>
      </c>
      <c r="O17" s="81">
        <v>146</v>
      </c>
      <c r="P17" s="82">
        <f t="shared" si="5"/>
        <v>66.36363636363636</v>
      </c>
      <c r="Q17" s="75">
        <f t="shared" si="6"/>
        <v>7</v>
      </c>
      <c r="R17" s="75"/>
      <c r="S17" s="75"/>
      <c r="T17" s="81">
        <f t="shared" si="7"/>
        <v>440</v>
      </c>
      <c r="U17" s="82">
        <f t="shared" si="8"/>
        <v>66.666666666666671</v>
      </c>
      <c r="V17" s="64">
        <v>3</v>
      </c>
    </row>
    <row r="18" spans="1:22" s="58" customFormat="1" ht="58.5" customHeight="1" x14ac:dyDescent="0.25">
      <c r="A18" s="75">
        <f t="shared" si="0"/>
        <v>8</v>
      </c>
      <c r="B18" s="46" t="s">
        <v>327</v>
      </c>
      <c r="C18" s="49" t="s">
        <v>166</v>
      </c>
      <c r="D18" s="48">
        <v>3</v>
      </c>
      <c r="E18" s="50" t="s">
        <v>328</v>
      </c>
      <c r="F18" s="49" t="s">
        <v>170</v>
      </c>
      <c r="G18" s="48" t="s">
        <v>171</v>
      </c>
      <c r="H18" s="48" t="s">
        <v>187</v>
      </c>
      <c r="I18" s="81">
        <v>143</v>
      </c>
      <c r="J18" s="82">
        <f t="shared" si="1"/>
        <v>65</v>
      </c>
      <c r="K18" s="75">
        <f t="shared" si="2"/>
        <v>13</v>
      </c>
      <c r="L18" s="81">
        <v>149</v>
      </c>
      <c r="M18" s="82">
        <f t="shared" si="3"/>
        <v>67.72727272727272</v>
      </c>
      <c r="N18" s="75">
        <f t="shared" si="4"/>
        <v>7</v>
      </c>
      <c r="O18" s="81">
        <v>146.5</v>
      </c>
      <c r="P18" s="82">
        <f t="shared" si="5"/>
        <v>66.590909090909079</v>
      </c>
      <c r="Q18" s="75">
        <f t="shared" si="6"/>
        <v>5</v>
      </c>
      <c r="R18" s="75"/>
      <c r="S18" s="75"/>
      <c r="T18" s="81">
        <f t="shared" si="7"/>
        <v>438.5</v>
      </c>
      <c r="U18" s="82">
        <f t="shared" si="8"/>
        <v>66.439393939393938</v>
      </c>
      <c r="V18" s="64">
        <v>3</v>
      </c>
    </row>
    <row r="19" spans="1:22" s="58" customFormat="1" ht="58.5" customHeight="1" x14ac:dyDescent="0.25">
      <c r="A19" s="75">
        <f t="shared" si="0"/>
        <v>9</v>
      </c>
      <c r="B19" s="60" t="s">
        <v>314</v>
      </c>
      <c r="C19" s="49" t="s">
        <v>11</v>
      </c>
      <c r="D19" s="48" t="s">
        <v>7</v>
      </c>
      <c r="E19" s="46" t="s">
        <v>295</v>
      </c>
      <c r="F19" s="49" t="s">
        <v>50</v>
      </c>
      <c r="G19" s="48" t="s">
        <v>45</v>
      </c>
      <c r="H19" s="48" t="s">
        <v>255</v>
      </c>
      <c r="I19" s="81">
        <v>146.5</v>
      </c>
      <c r="J19" s="82">
        <f t="shared" si="1"/>
        <v>66.590909090909079</v>
      </c>
      <c r="K19" s="75">
        <f t="shared" si="2"/>
        <v>4</v>
      </c>
      <c r="L19" s="81">
        <v>145</v>
      </c>
      <c r="M19" s="82">
        <f t="shared" si="3"/>
        <v>65.909090909090907</v>
      </c>
      <c r="N19" s="75">
        <f t="shared" si="4"/>
        <v>11</v>
      </c>
      <c r="O19" s="81">
        <v>145.5</v>
      </c>
      <c r="P19" s="82">
        <f t="shared" si="5"/>
        <v>66.136363636363626</v>
      </c>
      <c r="Q19" s="75">
        <f t="shared" si="6"/>
        <v>9</v>
      </c>
      <c r="R19" s="75"/>
      <c r="S19" s="75"/>
      <c r="T19" s="81">
        <f t="shared" si="7"/>
        <v>437</v>
      </c>
      <c r="U19" s="82">
        <f t="shared" si="8"/>
        <v>66.212121212121204</v>
      </c>
      <c r="V19" s="64">
        <v>3</v>
      </c>
    </row>
    <row r="20" spans="1:22" s="58" customFormat="1" ht="58.5" customHeight="1" x14ac:dyDescent="0.25">
      <c r="A20" s="75">
        <f t="shared" si="0"/>
        <v>10</v>
      </c>
      <c r="B20" s="46" t="s">
        <v>331</v>
      </c>
      <c r="C20" s="49" t="s">
        <v>247</v>
      </c>
      <c r="D20" s="48">
        <v>3</v>
      </c>
      <c r="E20" s="50" t="s">
        <v>332</v>
      </c>
      <c r="F20" s="49" t="s">
        <v>249</v>
      </c>
      <c r="G20" s="48" t="s">
        <v>250</v>
      </c>
      <c r="H20" s="48" t="s">
        <v>209</v>
      </c>
      <c r="I20" s="81">
        <v>141.5</v>
      </c>
      <c r="J20" s="82">
        <f t="shared" si="1"/>
        <v>64.318181818181813</v>
      </c>
      <c r="K20" s="75">
        <f t="shared" si="2"/>
        <v>14</v>
      </c>
      <c r="L20" s="81">
        <v>152</v>
      </c>
      <c r="M20" s="82">
        <f t="shared" si="3"/>
        <v>69.090909090909079</v>
      </c>
      <c r="N20" s="75">
        <f t="shared" si="4"/>
        <v>2</v>
      </c>
      <c r="O20" s="81">
        <v>142.5</v>
      </c>
      <c r="P20" s="82">
        <f t="shared" si="5"/>
        <v>64.772727272727266</v>
      </c>
      <c r="Q20" s="75">
        <f t="shared" si="6"/>
        <v>11</v>
      </c>
      <c r="R20" s="75"/>
      <c r="S20" s="75"/>
      <c r="T20" s="81">
        <f t="shared" si="7"/>
        <v>436</v>
      </c>
      <c r="U20" s="82">
        <f t="shared" si="8"/>
        <v>66.060606060606048</v>
      </c>
      <c r="V20" s="64">
        <v>3</v>
      </c>
    </row>
    <row r="21" spans="1:22" s="58" customFormat="1" ht="58.5" customHeight="1" x14ac:dyDescent="0.25">
      <c r="A21" s="75">
        <f t="shared" si="0"/>
        <v>11</v>
      </c>
      <c r="B21" s="60" t="s">
        <v>321</v>
      </c>
      <c r="C21" s="49" t="s">
        <v>11</v>
      </c>
      <c r="D21" s="62" t="s">
        <v>7</v>
      </c>
      <c r="E21" s="50" t="s">
        <v>322</v>
      </c>
      <c r="F21" s="49" t="s">
        <v>85</v>
      </c>
      <c r="G21" s="48" t="s">
        <v>45</v>
      </c>
      <c r="H21" s="48" t="s">
        <v>255</v>
      </c>
      <c r="I21" s="81">
        <v>143.5</v>
      </c>
      <c r="J21" s="82">
        <f t="shared" si="1"/>
        <v>65.22727272727272</v>
      </c>
      <c r="K21" s="75">
        <f t="shared" si="2"/>
        <v>10</v>
      </c>
      <c r="L21" s="81">
        <v>142.5</v>
      </c>
      <c r="M21" s="82">
        <f t="shared" si="3"/>
        <v>64.772727272727266</v>
      </c>
      <c r="N21" s="75">
        <f t="shared" si="4"/>
        <v>12</v>
      </c>
      <c r="O21" s="81">
        <v>144</v>
      </c>
      <c r="P21" s="82">
        <f t="shared" si="5"/>
        <v>65.454545454545453</v>
      </c>
      <c r="Q21" s="75">
        <f t="shared" si="6"/>
        <v>10</v>
      </c>
      <c r="R21" s="75"/>
      <c r="S21" s="75"/>
      <c r="T21" s="81">
        <f t="shared" si="7"/>
        <v>430</v>
      </c>
      <c r="U21" s="82">
        <f t="shared" si="8"/>
        <v>65.151515151515142</v>
      </c>
      <c r="V21" s="64">
        <v>3</v>
      </c>
    </row>
    <row r="22" spans="1:22" s="58" customFormat="1" ht="58.5" customHeight="1" x14ac:dyDescent="0.25">
      <c r="A22" s="75">
        <f t="shared" si="0"/>
        <v>12</v>
      </c>
      <c r="B22" s="46" t="s">
        <v>336</v>
      </c>
      <c r="C22" s="49" t="s">
        <v>20</v>
      </c>
      <c r="D22" s="48">
        <v>2</v>
      </c>
      <c r="E22" s="59" t="s">
        <v>337</v>
      </c>
      <c r="F22" s="49" t="s">
        <v>19</v>
      </c>
      <c r="G22" s="48" t="s">
        <v>105</v>
      </c>
      <c r="H22" s="48" t="s">
        <v>186</v>
      </c>
      <c r="I22" s="81">
        <v>143.5</v>
      </c>
      <c r="J22" s="82">
        <f t="shared" si="1"/>
        <v>65.22727272727272</v>
      </c>
      <c r="K22" s="75">
        <f t="shared" si="2"/>
        <v>10</v>
      </c>
      <c r="L22" s="81">
        <v>145.5</v>
      </c>
      <c r="M22" s="82">
        <f t="shared" si="3"/>
        <v>66.136363636363626</v>
      </c>
      <c r="N22" s="75">
        <f t="shared" si="4"/>
        <v>10</v>
      </c>
      <c r="O22" s="81">
        <v>140</v>
      </c>
      <c r="P22" s="82">
        <f t="shared" si="5"/>
        <v>63.636363636363633</v>
      </c>
      <c r="Q22" s="75">
        <f t="shared" si="6"/>
        <v>14</v>
      </c>
      <c r="R22" s="75"/>
      <c r="S22" s="75"/>
      <c r="T22" s="81">
        <f t="shared" si="7"/>
        <v>429</v>
      </c>
      <c r="U22" s="82">
        <f t="shared" si="8"/>
        <v>64.999999999999986</v>
      </c>
      <c r="V22" s="64">
        <v>3</v>
      </c>
    </row>
    <row r="23" spans="1:22" s="58" customFormat="1" ht="58.5" customHeight="1" x14ac:dyDescent="0.25">
      <c r="A23" s="75">
        <f t="shared" si="0"/>
        <v>13</v>
      </c>
      <c r="B23" s="60" t="s">
        <v>335</v>
      </c>
      <c r="C23" s="49" t="s">
        <v>69</v>
      </c>
      <c r="D23" s="62" t="s">
        <v>7</v>
      </c>
      <c r="E23" s="46" t="s">
        <v>295</v>
      </c>
      <c r="F23" s="49" t="s">
        <v>50</v>
      </c>
      <c r="G23" s="48" t="s">
        <v>45</v>
      </c>
      <c r="H23" s="48" t="s">
        <v>255</v>
      </c>
      <c r="I23" s="81">
        <v>143.5</v>
      </c>
      <c r="J23" s="82">
        <f t="shared" si="1"/>
        <v>65.22727272727272</v>
      </c>
      <c r="K23" s="75">
        <f t="shared" si="2"/>
        <v>10</v>
      </c>
      <c r="L23" s="81">
        <v>142.5</v>
      </c>
      <c r="M23" s="82">
        <f t="shared" si="3"/>
        <v>64.772727272727266</v>
      </c>
      <c r="N23" s="75">
        <f t="shared" si="4"/>
        <v>12</v>
      </c>
      <c r="O23" s="81">
        <v>142.5</v>
      </c>
      <c r="P23" s="82">
        <f t="shared" si="5"/>
        <v>64.772727272727266</v>
      </c>
      <c r="Q23" s="75">
        <f t="shared" si="6"/>
        <v>11</v>
      </c>
      <c r="R23" s="75"/>
      <c r="S23" s="75"/>
      <c r="T23" s="81">
        <f t="shared" si="7"/>
        <v>428.5</v>
      </c>
      <c r="U23" s="82">
        <f t="shared" si="8"/>
        <v>64.924242424242422</v>
      </c>
      <c r="V23" s="64">
        <v>3</v>
      </c>
    </row>
    <row r="24" spans="1:22" s="58" customFormat="1" ht="58.5" customHeight="1" x14ac:dyDescent="0.25">
      <c r="A24" s="75">
        <f t="shared" si="0"/>
        <v>14</v>
      </c>
      <c r="B24" s="86" t="s">
        <v>315</v>
      </c>
      <c r="C24" s="49" t="s">
        <v>11</v>
      </c>
      <c r="D24" s="48" t="s">
        <v>7</v>
      </c>
      <c r="E24" s="50" t="s">
        <v>316</v>
      </c>
      <c r="F24" s="49" t="s">
        <v>129</v>
      </c>
      <c r="G24" s="48" t="s">
        <v>45</v>
      </c>
      <c r="H24" s="48" t="s">
        <v>255</v>
      </c>
      <c r="I24" s="81">
        <v>145</v>
      </c>
      <c r="J24" s="82">
        <f t="shared" si="1"/>
        <v>65.909090909090907</v>
      </c>
      <c r="K24" s="75">
        <f t="shared" si="2"/>
        <v>8</v>
      </c>
      <c r="L24" s="81">
        <v>140</v>
      </c>
      <c r="M24" s="82">
        <f t="shared" si="3"/>
        <v>63.636363636363633</v>
      </c>
      <c r="N24" s="75">
        <f t="shared" si="4"/>
        <v>15</v>
      </c>
      <c r="O24" s="81">
        <v>142</v>
      </c>
      <c r="P24" s="82">
        <f t="shared" si="5"/>
        <v>64.545454545454547</v>
      </c>
      <c r="Q24" s="75">
        <f t="shared" si="6"/>
        <v>13</v>
      </c>
      <c r="R24" s="75"/>
      <c r="S24" s="75"/>
      <c r="T24" s="81">
        <f t="shared" si="7"/>
        <v>427</v>
      </c>
      <c r="U24" s="82">
        <f t="shared" si="8"/>
        <v>64.696969696969703</v>
      </c>
      <c r="V24" s="64">
        <v>3</v>
      </c>
    </row>
    <row r="25" spans="1:22" s="58" customFormat="1" ht="58.5" customHeight="1" x14ac:dyDescent="0.25">
      <c r="A25" s="75">
        <f t="shared" si="0"/>
        <v>15</v>
      </c>
      <c r="B25" s="46" t="s">
        <v>334</v>
      </c>
      <c r="C25" s="65" t="s">
        <v>11</v>
      </c>
      <c r="D25" s="61" t="s">
        <v>79</v>
      </c>
      <c r="E25" s="50" t="s">
        <v>296</v>
      </c>
      <c r="F25" s="49" t="s">
        <v>151</v>
      </c>
      <c r="G25" s="48" t="s">
        <v>105</v>
      </c>
      <c r="H25" s="48" t="s">
        <v>186</v>
      </c>
      <c r="I25" s="81">
        <v>138.5</v>
      </c>
      <c r="J25" s="82">
        <f t="shared" si="1"/>
        <v>62.954545454545446</v>
      </c>
      <c r="K25" s="75">
        <f t="shared" si="2"/>
        <v>15</v>
      </c>
      <c r="L25" s="81">
        <v>141</v>
      </c>
      <c r="M25" s="82">
        <f t="shared" si="3"/>
        <v>64.090909090909079</v>
      </c>
      <c r="N25" s="75">
        <f t="shared" si="4"/>
        <v>14</v>
      </c>
      <c r="O25" s="81">
        <v>132</v>
      </c>
      <c r="P25" s="82">
        <f t="shared" si="5"/>
        <v>59.999999999999993</v>
      </c>
      <c r="Q25" s="75">
        <f t="shared" si="6"/>
        <v>15</v>
      </c>
      <c r="R25" s="75"/>
      <c r="S25" s="75"/>
      <c r="T25" s="81">
        <f t="shared" si="7"/>
        <v>411.5</v>
      </c>
      <c r="U25" s="82">
        <f t="shared" si="8"/>
        <v>62.348484848484837</v>
      </c>
      <c r="V25" s="64" t="s">
        <v>346</v>
      </c>
    </row>
    <row r="26" spans="1:22" s="58" customFormat="1" ht="58.5" customHeight="1" x14ac:dyDescent="0.25">
      <c r="A26" s="75">
        <f t="shared" si="0"/>
        <v>16</v>
      </c>
      <c r="B26" s="86" t="s">
        <v>315</v>
      </c>
      <c r="C26" s="49" t="s">
        <v>11</v>
      </c>
      <c r="D26" s="48" t="s">
        <v>7</v>
      </c>
      <c r="E26" s="46" t="s">
        <v>338</v>
      </c>
      <c r="F26" s="49" t="s">
        <v>58</v>
      </c>
      <c r="G26" s="48" t="s">
        <v>45</v>
      </c>
      <c r="H26" s="48" t="s">
        <v>255</v>
      </c>
      <c r="I26" s="81">
        <v>129</v>
      </c>
      <c r="J26" s="82">
        <f t="shared" si="1"/>
        <v>58.636363636363633</v>
      </c>
      <c r="K26" s="75">
        <f t="shared" si="2"/>
        <v>17</v>
      </c>
      <c r="L26" s="81">
        <v>138.5</v>
      </c>
      <c r="M26" s="82">
        <f t="shared" si="3"/>
        <v>62.954545454545446</v>
      </c>
      <c r="N26" s="75">
        <f t="shared" si="4"/>
        <v>16</v>
      </c>
      <c r="O26" s="81">
        <v>130.5</v>
      </c>
      <c r="P26" s="82">
        <f t="shared" si="5"/>
        <v>59.318181818181813</v>
      </c>
      <c r="Q26" s="75">
        <f t="shared" si="6"/>
        <v>17</v>
      </c>
      <c r="R26" s="75"/>
      <c r="S26" s="75"/>
      <c r="T26" s="81">
        <f t="shared" si="7"/>
        <v>398</v>
      </c>
      <c r="U26" s="82">
        <f t="shared" si="8"/>
        <v>60.30303030303029</v>
      </c>
      <c r="V26" s="64"/>
    </row>
    <row r="27" spans="1:22" s="58" customFormat="1" ht="58.5" customHeight="1" x14ac:dyDescent="0.25">
      <c r="A27" s="75">
        <f t="shared" si="0"/>
        <v>17</v>
      </c>
      <c r="B27" s="46" t="s">
        <v>323</v>
      </c>
      <c r="C27" s="116">
        <v>42406</v>
      </c>
      <c r="D27" s="62">
        <v>3</v>
      </c>
      <c r="E27" s="46" t="s">
        <v>324</v>
      </c>
      <c r="F27" s="49" t="s">
        <v>237</v>
      </c>
      <c r="G27" s="48" t="s">
        <v>105</v>
      </c>
      <c r="H27" s="48" t="s">
        <v>186</v>
      </c>
      <c r="I27" s="81">
        <v>133</v>
      </c>
      <c r="J27" s="82">
        <f t="shared" si="1"/>
        <v>60.454545454545446</v>
      </c>
      <c r="K27" s="75">
        <f t="shared" si="2"/>
        <v>16</v>
      </c>
      <c r="L27" s="81">
        <v>130</v>
      </c>
      <c r="M27" s="82">
        <f t="shared" si="3"/>
        <v>59.090909090909086</v>
      </c>
      <c r="N27" s="75">
        <f t="shared" si="4"/>
        <v>17</v>
      </c>
      <c r="O27" s="81">
        <v>131</v>
      </c>
      <c r="P27" s="82">
        <f t="shared" si="5"/>
        <v>59.54545454545454</v>
      </c>
      <c r="Q27" s="75">
        <f t="shared" si="6"/>
        <v>16</v>
      </c>
      <c r="R27" s="75"/>
      <c r="S27" s="75"/>
      <c r="T27" s="81">
        <f t="shared" si="7"/>
        <v>394</v>
      </c>
      <c r="U27" s="82">
        <f t="shared" si="8"/>
        <v>59.696969696969688</v>
      </c>
      <c r="V27" s="64"/>
    </row>
    <row r="29" spans="1:22" ht="26.25" customHeight="1" x14ac:dyDescent="0.25"/>
    <row r="30" spans="1:22" ht="27" customHeight="1" x14ac:dyDescent="0.3">
      <c r="A30" s="19"/>
      <c r="B30" s="19" t="s">
        <v>9</v>
      </c>
      <c r="C30" s="19"/>
      <c r="D30" s="19"/>
      <c r="E30" s="19"/>
      <c r="F30" s="19"/>
      <c r="G30" s="19"/>
      <c r="H30" s="19"/>
      <c r="I30" s="19"/>
      <c r="J30" s="19"/>
      <c r="K30" s="19"/>
      <c r="L30" s="235" t="s">
        <v>68</v>
      </c>
      <c r="M30" s="235"/>
      <c r="N30" s="235"/>
      <c r="O30" s="235"/>
      <c r="P30" s="235"/>
      <c r="Q30" s="235"/>
      <c r="R30" s="235"/>
      <c r="S30" s="235"/>
      <c r="T30" s="235"/>
      <c r="U30" s="235"/>
    </row>
    <row r="31" spans="1:22" ht="28.5" customHeight="1" x14ac:dyDescent="0.3">
      <c r="A31" s="19"/>
      <c r="B31" s="19" t="s">
        <v>10</v>
      </c>
      <c r="C31" s="19"/>
      <c r="D31" s="19"/>
      <c r="E31" s="19"/>
      <c r="F31" s="19"/>
      <c r="G31" s="19"/>
      <c r="H31" s="19"/>
      <c r="I31" s="19"/>
      <c r="J31" s="19"/>
      <c r="K31" s="19"/>
      <c r="L31" s="235" t="s">
        <v>178</v>
      </c>
      <c r="M31" s="235"/>
      <c r="N31" s="235"/>
      <c r="O31" s="235"/>
      <c r="P31" s="235"/>
      <c r="Q31" s="235"/>
      <c r="R31" s="235"/>
      <c r="S31" s="235"/>
      <c r="T31" s="235"/>
      <c r="U31" s="235"/>
    </row>
  </sheetData>
  <sortState ref="A11:XFD25">
    <sortCondition ref="A25"/>
  </sortState>
  <mergeCells count="26">
    <mergeCell ref="L30:U30"/>
    <mergeCell ref="L31:U31"/>
    <mergeCell ref="V9:V10"/>
    <mergeCell ref="I9:K9"/>
    <mergeCell ref="L9:N9"/>
    <mergeCell ref="O9:Q9"/>
    <mergeCell ref="R9:R10"/>
    <mergeCell ref="S9:S10"/>
    <mergeCell ref="T9:T10"/>
    <mergeCell ref="A7:U7"/>
    <mergeCell ref="T8:U8"/>
    <mergeCell ref="A9:A10"/>
    <mergeCell ref="B9:B10"/>
    <mergeCell ref="C9:C10"/>
    <mergeCell ref="D9:D10"/>
    <mergeCell ref="E9:E10"/>
    <mergeCell ref="F9:F10"/>
    <mergeCell ref="G9:G10"/>
    <mergeCell ref="H9:H10"/>
    <mergeCell ref="U9:U10"/>
    <mergeCell ref="A6:U6"/>
    <mergeCell ref="A1:U1"/>
    <mergeCell ref="A2:U2"/>
    <mergeCell ref="A3:U3"/>
    <mergeCell ref="A4:U4"/>
    <mergeCell ref="A5:U5"/>
  </mergeCells>
  <pageMargins left="0" right="0" top="0" bottom="0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Лист2</vt:lpstr>
      <vt:lpstr>пони</vt:lpstr>
      <vt:lpstr>мастер лист</vt:lpstr>
      <vt:lpstr>13.07.19</vt:lpstr>
      <vt:lpstr>КОМ</vt:lpstr>
      <vt:lpstr>АБСД</vt:lpstr>
      <vt:lpstr>ППАЛ</vt:lpstr>
      <vt:lpstr>Пони2</vt:lpstr>
      <vt:lpstr>ППА</vt:lpstr>
      <vt:lpstr>ППВ</vt:lpstr>
      <vt:lpstr>КПД</vt:lpstr>
      <vt:lpstr>КПЮ</vt:lpstr>
      <vt:lpstr>КПЮН</vt:lpstr>
      <vt:lpstr>МП</vt:lpstr>
      <vt:lpstr>кюрСПБП</vt:lpstr>
      <vt:lpstr>ППЮ</vt:lpstr>
      <vt:lpstr>АБСД!Область_печати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User</cp:lastModifiedBy>
  <cp:lastPrinted>2019-08-24T10:52:36Z</cp:lastPrinted>
  <dcterms:created xsi:type="dcterms:W3CDTF">2017-12-12T10:04:53Z</dcterms:created>
  <dcterms:modified xsi:type="dcterms:W3CDTF">2019-08-28T10:47:33Z</dcterms:modified>
</cp:coreProperties>
</file>