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805" windowHeight="7875" activeTab="12"/>
  </bookViews>
  <sheets>
    <sheet name="АБСТест" sheetId="23" r:id="rId1"/>
    <sheet name="АБСП" sheetId="22" r:id="rId2"/>
    <sheet name="АБС" sheetId="25" r:id="rId3"/>
    <sheet name="АБСФ" sheetId="26" r:id="rId4"/>
    <sheet name="хобхорс" sheetId="24" r:id="rId5"/>
    <sheet name="понитест" sheetId="14" r:id="rId6"/>
    <sheet name="пони" sheetId="15" r:id="rId7"/>
    <sheet name="пониппа" sheetId="16" r:id="rId8"/>
    <sheet name="пони (2)" sheetId="17" r:id="rId9"/>
    <sheet name="пониппВ" sheetId="27" r:id="rId10"/>
    <sheet name="дети" sheetId="18" r:id="rId11"/>
    <sheet name="дети КП" sheetId="19" r:id="rId12"/>
    <sheet name="юноши" sheetId="20" r:id="rId13"/>
  </sheets>
  <definedNames>
    <definedName name="_xlnm.Print_Area" localSheetId="2">АБС!$A$2:$I$22</definedName>
    <definedName name="_xlnm.Print_Area" localSheetId="1">АБСП!$A$2:$I$21</definedName>
    <definedName name="_xlnm.Print_Area" localSheetId="0">АБСТест!$A$2:$G$24</definedName>
    <definedName name="_xlnm.Print_Area" localSheetId="3">АБСФ!$A$2:$G$25</definedName>
  </definedNames>
  <calcPr calcId="125725"/>
</workbook>
</file>

<file path=xl/calcChain.xml><?xml version="1.0" encoding="utf-8"?>
<calcChain xmlns="http://schemas.openxmlformats.org/spreadsheetml/2006/main">
  <c r="Q11" i="27"/>
  <c r="N11"/>
  <c r="K11"/>
  <c r="L11" s="1"/>
  <c r="H11"/>
  <c r="Q10"/>
  <c r="N10"/>
  <c r="O10" s="1"/>
  <c r="K10"/>
  <c r="H10"/>
  <c r="I10" s="1"/>
  <c r="Q9"/>
  <c r="O9"/>
  <c r="N9"/>
  <c r="K9"/>
  <c r="L9" s="1"/>
  <c r="I9"/>
  <c r="H9"/>
  <c r="R9" s="1"/>
  <c r="L10" l="1"/>
  <c r="R11"/>
  <c r="R10"/>
  <c r="O11"/>
  <c r="I11"/>
  <c r="H22" i="20"/>
  <c r="K22"/>
  <c r="N22"/>
  <c r="A18" i="25"/>
  <c r="A19"/>
  <c r="A9" i="27" l="1"/>
  <c r="A10"/>
  <c r="A11"/>
  <c r="I18" i="25"/>
  <c r="A14" l="1"/>
  <c r="A13"/>
  <c r="Q23" i="19"/>
  <c r="Q25"/>
  <c r="Q24"/>
  <c r="H23"/>
  <c r="R23" s="1"/>
  <c r="K23"/>
  <c r="N23"/>
  <c r="H25"/>
  <c r="K25"/>
  <c r="N25"/>
  <c r="N24"/>
  <c r="K24"/>
  <c r="H24"/>
  <c r="R24" s="1"/>
  <c r="H17"/>
  <c r="N20"/>
  <c r="K20"/>
  <c r="H20"/>
  <c r="N16"/>
  <c r="K16"/>
  <c r="H16"/>
  <c r="H13"/>
  <c r="K13"/>
  <c r="H18"/>
  <c r="K18"/>
  <c r="H19"/>
  <c r="K19"/>
  <c r="H21"/>
  <c r="K21"/>
  <c r="H14"/>
  <c r="K14"/>
  <c r="H9"/>
  <c r="K9"/>
  <c r="H12"/>
  <c r="K12"/>
  <c r="H15"/>
  <c r="K15"/>
  <c r="H10"/>
  <c r="K10"/>
  <c r="K17"/>
  <c r="N13"/>
  <c r="N18"/>
  <c r="N19"/>
  <c r="N21"/>
  <c r="N14"/>
  <c r="N9"/>
  <c r="N12"/>
  <c r="N15"/>
  <c r="N10"/>
  <c r="N17"/>
  <c r="N11"/>
  <c r="K11"/>
  <c r="H11"/>
  <c r="H26" i="18"/>
  <c r="K26"/>
  <c r="N26"/>
  <c r="G20" i="26"/>
  <c r="G21"/>
  <c r="G15"/>
  <c r="G19"/>
  <c r="A14"/>
  <c r="A13"/>
  <c r="G14"/>
  <c r="G13"/>
  <c r="G7"/>
  <c r="G9"/>
  <c r="G8"/>
  <c r="A8" s="1"/>
  <c r="A9"/>
  <c r="A7"/>
  <c r="R25" i="19" l="1"/>
  <c r="L13"/>
  <c r="I17"/>
  <c r="I15"/>
  <c r="I9"/>
  <c r="I21"/>
  <c r="I19"/>
  <c r="I13"/>
  <c r="I10"/>
  <c r="I12"/>
  <c r="I14"/>
  <c r="I20"/>
  <c r="I18"/>
  <c r="I16"/>
  <c r="L9"/>
  <c r="L10"/>
  <c r="L18"/>
  <c r="L17"/>
  <c r="L19"/>
  <c r="L14"/>
  <c r="L12"/>
  <c r="L20"/>
  <c r="L16"/>
  <c r="L15"/>
  <c r="L21"/>
  <c r="A15" i="26"/>
  <c r="A21"/>
  <c r="A20"/>
  <c r="A19"/>
  <c r="D26" i="24"/>
  <c r="G26"/>
  <c r="J26"/>
  <c r="D27"/>
  <c r="G27"/>
  <c r="J27"/>
  <c r="D24"/>
  <c r="G24"/>
  <c r="J24"/>
  <c r="D28"/>
  <c r="G28"/>
  <c r="J28"/>
  <c r="D21"/>
  <c r="G21"/>
  <c r="J21"/>
  <c r="J23"/>
  <c r="G23"/>
  <c r="D23"/>
  <c r="J25"/>
  <c r="K25" s="1"/>
  <c r="G25"/>
  <c r="D25"/>
  <c r="E21" s="1"/>
  <c r="J22"/>
  <c r="G22"/>
  <c r="H22" s="1"/>
  <c r="D22"/>
  <c r="J19"/>
  <c r="G19"/>
  <c r="D19"/>
  <c r="E19" s="1"/>
  <c r="D18"/>
  <c r="G18"/>
  <c r="H18" s="1"/>
  <c r="J18"/>
  <c r="J16"/>
  <c r="K16" s="1"/>
  <c r="G16"/>
  <c r="H16" s="1"/>
  <c r="D16"/>
  <c r="D13"/>
  <c r="G13"/>
  <c r="H13" s="1"/>
  <c r="J13"/>
  <c r="M25"/>
  <c r="M24"/>
  <c r="M23"/>
  <c r="M27"/>
  <c r="M26"/>
  <c r="M28"/>
  <c r="M21"/>
  <c r="D14"/>
  <c r="G14"/>
  <c r="J14"/>
  <c r="A9" i="15"/>
  <c r="J12" i="24"/>
  <c r="G12"/>
  <c r="D12"/>
  <c r="D10"/>
  <c r="G10"/>
  <c r="J10"/>
  <c r="M10"/>
  <c r="D11"/>
  <c r="G11"/>
  <c r="J11"/>
  <c r="M11"/>
  <c r="D9"/>
  <c r="G9"/>
  <c r="H9" s="1"/>
  <c r="J9"/>
  <c r="M9"/>
  <c r="E14"/>
  <c r="H14"/>
  <c r="M14"/>
  <c r="E13"/>
  <c r="M13"/>
  <c r="M22"/>
  <c r="M18"/>
  <c r="M19"/>
  <c r="M16"/>
  <c r="M12"/>
  <c r="I13" i="25"/>
  <c r="I14"/>
  <c r="I7"/>
  <c r="I9"/>
  <c r="I8"/>
  <c r="E27" i="24" l="1"/>
  <c r="E28"/>
  <c r="K26"/>
  <c r="E9"/>
  <c r="K24"/>
  <c r="K21"/>
  <c r="N27"/>
  <c r="K18"/>
  <c r="K28"/>
  <c r="K14"/>
  <c r="N28"/>
  <c r="E18"/>
  <c r="E26"/>
  <c r="K23"/>
  <c r="K27"/>
  <c r="K22"/>
  <c r="H24"/>
  <c r="H21"/>
  <c r="H28"/>
  <c r="H23"/>
  <c r="H26"/>
  <c r="H27"/>
  <c r="E25"/>
  <c r="E23"/>
  <c r="E24"/>
  <c r="N24"/>
  <c r="E22"/>
  <c r="H25"/>
  <c r="K19"/>
  <c r="H19"/>
  <c r="N16"/>
  <c r="N19"/>
  <c r="N18"/>
  <c r="N22"/>
  <c r="E16"/>
  <c r="N21"/>
  <c r="N26"/>
  <c r="N23"/>
  <c r="N25"/>
  <c r="H11"/>
  <c r="K13"/>
  <c r="K11"/>
  <c r="K9"/>
  <c r="E11"/>
  <c r="E10"/>
  <c r="E12"/>
  <c r="H10"/>
  <c r="H12"/>
  <c r="K12"/>
  <c r="K10"/>
  <c r="N13"/>
  <c r="N14"/>
  <c r="N9"/>
  <c r="N11"/>
  <c r="N10"/>
  <c r="N12"/>
  <c r="A22" l="1"/>
  <c r="A23"/>
  <c r="A21"/>
  <c r="A19"/>
  <c r="A28"/>
  <c r="A27"/>
  <c r="A24"/>
  <c r="A25"/>
  <c r="A26"/>
  <c r="A18"/>
  <c r="A9"/>
  <c r="I19" i="25" l="1"/>
  <c r="Q22" i="20"/>
  <c r="O22"/>
  <c r="L22"/>
  <c r="I22"/>
  <c r="H20"/>
  <c r="K20"/>
  <c r="L20" s="1"/>
  <c r="N20"/>
  <c r="O20" s="1"/>
  <c r="Q20"/>
  <c r="Q19"/>
  <c r="N19"/>
  <c r="O19" s="1"/>
  <c r="K19"/>
  <c r="L19" s="1"/>
  <c r="H19"/>
  <c r="H17"/>
  <c r="K17"/>
  <c r="N17"/>
  <c r="Q17"/>
  <c r="H13"/>
  <c r="K13"/>
  <c r="N13"/>
  <c r="Q13"/>
  <c r="H16"/>
  <c r="K16"/>
  <c r="N16"/>
  <c r="Q16"/>
  <c r="H15"/>
  <c r="K15"/>
  <c r="N15"/>
  <c r="Q15"/>
  <c r="H9"/>
  <c r="K9"/>
  <c r="N9"/>
  <c r="Q9"/>
  <c r="Q13" i="19"/>
  <c r="Q18"/>
  <c r="Q19"/>
  <c r="Q20"/>
  <c r="Q21"/>
  <c r="Q14"/>
  <c r="Q9"/>
  <c r="Q12"/>
  <c r="Q15"/>
  <c r="Q10"/>
  <c r="Q16"/>
  <c r="Q17"/>
  <c r="H11" i="18"/>
  <c r="K11"/>
  <c r="N11"/>
  <c r="Q11"/>
  <c r="Q26"/>
  <c r="H23"/>
  <c r="K23"/>
  <c r="N23"/>
  <c r="Q23"/>
  <c r="H10"/>
  <c r="K10"/>
  <c r="N10"/>
  <c r="Q10"/>
  <c r="H12"/>
  <c r="K12"/>
  <c r="N12"/>
  <c r="Q12"/>
  <c r="H20"/>
  <c r="K20"/>
  <c r="N20"/>
  <c r="Q20"/>
  <c r="H18"/>
  <c r="K18"/>
  <c r="N18"/>
  <c r="Q18"/>
  <c r="H25"/>
  <c r="K25"/>
  <c r="N25"/>
  <c r="Q25"/>
  <c r="H19"/>
  <c r="K19"/>
  <c r="N19"/>
  <c r="Q19"/>
  <c r="H7"/>
  <c r="K7"/>
  <c r="N7"/>
  <c r="Q7"/>
  <c r="H16"/>
  <c r="K16"/>
  <c r="N16"/>
  <c r="Q16"/>
  <c r="H14"/>
  <c r="K14"/>
  <c r="N14"/>
  <c r="Q14"/>
  <c r="H8"/>
  <c r="K8"/>
  <c r="N8"/>
  <c r="Q8"/>
  <c r="H21"/>
  <c r="K21"/>
  <c r="N21"/>
  <c r="Q21"/>
  <c r="H17"/>
  <c r="K17"/>
  <c r="N17"/>
  <c r="Q17"/>
  <c r="H15"/>
  <c r="K15"/>
  <c r="N15"/>
  <c r="Q15"/>
  <c r="H13"/>
  <c r="K13"/>
  <c r="N13"/>
  <c r="Q13"/>
  <c r="H9"/>
  <c r="K9"/>
  <c r="N9"/>
  <c r="Q9"/>
  <c r="H22"/>
  <c r="K22"/>
  <c r="N22"/>
  <c r="Q22"/>
  <c r="K24"/>
  <c r="H18" i="17"/>
  <c r="K18"/>
  <c r="N18"/>
  <c r="Q18"/>
  <c r="H17"/>
  <c r="K17"/>
  <c r="N17"/>
  <c r="Q17"/>
  <c r="H10"/>
  <c r="K10"/>
  <c r="N10"/>
  <c r="Q10"/>
  <c r="H14"/>
  <c r="K14"/>
  <c r="N14"/>
  <c r="Q14"/>
  <c r="H15"/>
  <c r="K15"/>
  <c r="N15"/>
  <c r="Q15"/>
  <c r="H11"/>
  <c r="K11"/>
  <c r="N11"/>
  <c r="Q11"/>
  <c r="H12"/>
  <c r="K12"/>
  <c r="N12"/>
  <c r="Q12"/>
  <c r="H13"/>
  <c r="K13"/>
  <c r="N13"/>
  <c r="Q13"/>
  <c r="N20" i="16"/>
  <c r="K20"/>
  <c r="H20"/>
  <c r="Q20"/>
  <c r="G19" i="23"/>
  <c r="G18"/>
  <c r="G21"/>
  <c r="G20"/>
  <c r="G14"/>
  <c r="N11" i="16"/>
  <c r="K11"/>
  <c r="H11"/>
  <c r="H16"/>
  <c r="I20" i="20" l="1"/>
  <c r="I19"/>
  <c r="R20"/>
  <c r="R22"/>
  <c r="A22" s="1"/>
  <c r="R13" i="18"/>
  <c r="R8"/>
  <c r="R14"/>
  <c r="R16"/>
  <c r="R7"/>
  <c r="R12"/>
  <c r="R22"/>
  <c r="R9"/>
  <c r="R19"/>
  <c r="R25"/>
  <c r="R18"/>
  <c r="R20"/>
  <c r="R10"/>
  <c r="L10"/>
  <c r="R15"/>
  <c r="R17"/>
  <c r="R21"/>
  <c r="A8" i="25"/>
  <c r="A7"/>
  <c r="A9"/>
  <c r="R19" i="20"/>
  <c r="A19" s="1"/>
  <c r="R9"/>
  <c r="R13"/>
  <c r="R17"/>
  <c r="R15"/>
  <c r="R16"/>
  <c r="R12" i="19"/>
  <c r="R20"/>
  <c r="R17"/>
  <c r="R18"/>
  <c r="R10"/>
  <c r="R14"/>
  <c r="R16"/>
  <c r="R19"/>
  <c r="R9"/>
  <c r="R15"/>
  <c r="R21"/>
  <c r="R13"/>
  <c r="L11" i="18"/>
  <c r="R26"/>
  <c r="R11"/>
  <c r="L15"/>
  <c r="L7"/>
  <c r="L20"/>
  <c r="R23"/>
  <c r="L23"/>
  <c r="L14"/>
  <c r="L12"/>
  <c r="L26"/>
  <c r="L22"/>
  <c r="L21"/>
  <c r="L25"/>
  <c r="L9"/>
  <c r="L13"/>
  <c r="L17"/>
  <c r="L8"/>
  <c r="L16"/>
  <c r="L19"/>
  <c r="L18"/>
  <c r="R17" i="17"/>
  <c r="R18"/>
  <c r="R12"/>
  <c r="R10"/>
  <c r="R11"/>
  <c r="R14"/>
  <c r="R15"/>
  <c r="R13"/>
  <c r="R20" i="16"/>
  <c r="A20" i="20" l="1"/>
  <c r="G13" i="23"/>
  <c r="A14" s="1"/>
  <c r="G8"/>
  <c r="G7"/>
  <c r="G9"/>
  <c r="G27" i="14"/>
  <c r="G37"/>
  <c r="G34"/>
  <c r="G36"/>
  <c r="G28"/>
  <c r="G35"/>
  <c r="G26"/>
  <c r="A7" i="23" l="1"/>
  <c r="A19"/>
  <c r="A18"/>
  <c r="A20"/>
  <c r="A21"/>
  <c r="A13"/>
  <c r="A8"/>
  <c r="A9"/>
  <c r="H29" i="15"/>
  <c r="K29"/>
  <c r="N29"/>
  <c r="Q29"/>
  <c r="N24"/>
  <c r="K24"/>
  <c r="H24"/>
  <c r="I18" i="22"/>
  <c r="I13"/>
  <c r="I14"/>
  <c r="I9"/>
  <c r="I8"/>
  <c r="I7"/>
  <c r="R29" i="15" l="1"/>
  <c r="A18" i="22"/>
  <c r="A13"/>
  <c r="A14"/>
  <c r="A9"/>
  <c r="A7"/>
  <c r="A8"/>
  <c r="H10" i="15" l="1"/>
  <c r="K10"/>
  <c r="N10"/>
  <c r="Q10"/>
  <c r="H18" i="16"/>
  <c r="K18"/>
  <c r="N18"/>
  <c r="Q18"/>
  <c r="H15"/>
  <c r="K15"/>
  <c r="N15"/>
  <c r="Q15"/>
  <c r="H10"/>
  <c r="K10"/>
  <c r="N10"/>
  <c r="Q10"/>
  <c r="Q11"/>
  <c r="R11"/>
  <c r="H12"/>
  <c r="K12"/>
  <c r="N12"/>
  <c r="Q12"/>
  <c r="H28" i="15"/>
  <c r="K28"/>
  <c r="N28"/>
  <c r="Q28"/>
  <c r="Q24"/>
  <c r="H22"/>
  <c r="K22"/>
  <c r="N22"/>
  <c r="Q22"/>
  <c r="H21"/>
  <c r="K21"/>
  <c r="N21"/>
  <c r="Q21"/>
  <c r="H16"/>
  <c r="K16"/>
  <c r="N16"/>
  <c r="Q16"/>
  <c r="H31"/>
  <c r="K31"/>
  <c r="N31"/>
  <c r="Q31"/>
  <c r="H27"/>
  <c r="K27"/>
  <c r="N27"/>
  <c r="Q27"/>
  <c r="H30"/>
  <c r="K30"/>
  <c r="N30"/>
  <c r="Q30"/>
  <c r="H26"/>
  <c r="K26"/>
  <c r="N26"/>
  <c r="Q26"/>
  <c r="H13"/>
  <c r="K13"/>
  <c r="N13"/>
  <c r="Q13"/>
  <c r="H11"/>
  <c r="K11"/>
  <c r="N11"/>
  <c r="Q11"/>
  <c r="H9"/>
  <c r="K9"/>
  <c r="N9"/>
  <c r="Q9"/>
  <c r="H12"/>
  <c r="K12"/>
  <c r="N12"/>
  <c r="Q12"/>
  <c r="K14"/>
  <c r="R18" i="16" l="1"/>
  <c r="R10"/>
  <c r="R15"/>
  <c r="R12"/>
  <c r="L29" i="15"/>
  <c r="I29"/>
  <c r="O29"/>
  <c r="L10"/>
  <c r="L12"/>
  <c r="R10"/>
  <c r="R11"/>
  <c r="R16"/>
  <c r="R22"/>
  <c r="L11"/>
  <c r="R27"/>
  <c r="R26"/>
  <c r="R12"/>
  <c r="R9"/>
  <c r="L13"/>
  <c r="R13"/>
  <c r="L9"/>
  <c r="R28"/>
  <c r="R30"/>
  <c r="R31"/>
  <c r="R24"/>
  <c r="R21"/>
  <c r="H14" i="20"/>
  <c r="K14"/>
  <c r="N14"/>
  <c r="H10"/>
  <c r="K10"/>
  <c r="N10"/>
  <c r="Q14"/>
  <c r="N19" i="17"/>
  <c r="K19"/>
  <c r="H19"/>
  <c r="N9"/>
  <c r="K9"/>
  <c r="H9"/>
  <c r="G32" i="14"/>
  <c r="G29"/>
  <c r="G31"/>
  <c r="G33"/>
  <c r="G30"/>
  <c r="G22"/>
  <c r="G19"/>
  <c r="G24"/>
  <c r="G18"/>
  <c r="G21"/>
  <c r="G17"/>
  <c r="G23"/>
  <c r="G20"/>
  <c r="O16" i="20" l="1"/>
  <c r="O13"/>
  <c r="O17"/>
  <c r="O15"/>
  <c r="L16"/>
  <c r="L13"/>
  <c r="L17"/>
  <c r="L15"/>
  <c r="I17"/>
  <c r="I16"/>
  <c r="I15"/>
  <c r="I13"/>
  <c r="L9"/>
  <c r="I10"/>
  <c r="I9"/>
  <c r="O9"/>
  <c r="O14" i="19"/>
  <c r="O9"/>
  <c r="O10"/>
  <c r="O18"/>
  <c r="O20"/>
  <c r="O13"/>
  <c r="O15"/>
  <c r="O19"/>
  <c r="O12"/>
  <c r="O21"/>
  <c r="O16"/>
  <c r="O17"/>
  <c r="L18" i="17"/>
  <c r="L17"/>
  <c r="I17"/>
  <c r="I18"/>
  <c r="O18"/>
  <c r="O17"/>
  <c r="I13"/>
  <c r="I15"/>
  <c r="I11"/>
  <c r="I12"/>
  <c r="I10"/>
  <c r="I14"/>
  <c r="O15"/>
  <c r="O11"/>
  <c r="O12"/>
  <c r="O13"/>
  <c r="O10"/>
  <c r="O14"/>
  <c r="L10"/>
  <c r="L11"/>
  <c r="L12"/>
  <c r="L14"/>
  <c r="L15"/>
  <c r="L13"/>
  <c r="A29" i="15"/>
  <c r="I14" i="20"/>
  <c r="L14"/>
  <c r="O14"/>
  <c r="R14"/>
  <c r="L10"/>
  <c r="O10"/>
  <c r="A15" l="1"/>
  <c r="A16"/>
  <c r="A13"/>
  <c r="A17"/>
  <c r="A14"/>
  <c r="G13" i="14"/>
  <c r="G10"/>
  <c r="G14"/>
  <c r="G15"/>
  <c r="G12"/>
  <c r="G11"/>
  <c r="G9"/>
  <c r="Q10" i="20"/>
  <c r="Q11" i="19"/>
  <c r="O11"/>
  <c r="L11"/>
  <c r="Q24" i="18"/>
  <c r="N24"/>
  <c r="H24"/>
  <c r="Q9" i="17"/>
  <c r="R19"/>
  <c r="Q19"/>
  <c r="H9" i="16"/>
  <c r="K9"/>
  <c r="N9"/>
  <c r="Q9"/>
  <c r="H17"/>
  <c r="K17"/>
  <c r="N17"/>
  <c r="Q17"/>
  <c r="K16"/>
  <c r="N16"/>
  <c r="Q16"/>
  <c r="Q14"/>
  <c r="N14"/>
  <c r="K14"/>
  <c r="H14"/>
  <c r="H19" i="15"/>
  <c r="K19"/>
  <c r="N19"/>
  <c r="Q19"/>
  <c r="H20"/>
  <c r="K20"/>
  <c r="N20"/>
  <c r="Q20"/>
  <c r="H18"/>
  <c r="K18"/>
  <c r="N18"/>
  <c r="H17"/>
  <c r="K17"/>
  <c r="N17"/>
  <c r="H23"/>
  <c r="K23"/>
  <c r="N23"/>
  <c r="Q17"/>
  <c r="Q23"/>
  <c r="H14"/>
  <c r="I10" s="1"/>
  <c r="N14"/>
  <c r="O10" s="1"/>
  <c r="Q14"/>
  <c r="Q18"/>
  <c r="O26" i="18" l="1"/>
  <c r="O23"/>
  <c r="O10"/>
  <c r="O11"/>
  <c r="I11"/>
  <c r="I23"/>
  <c r="I10"/>
  <c r="I26"/>
  <c r="O25"/>
  <c r="O19"/>
  <c r="O7"/>
  <c r="O16"/>
  <c r="O14"/>
  <c r="O8"/>
  <c r="O21"/>
  <c r="O17"/>
  <c r="O15"/>
  <c r="O13"/>
  <c r="O9"/>
  <c r="O22"/>
  <c r="O20"/>
  <c r="O18"/>
  <c r="O12"/>
  <c r="I25"/>
  <c r="I19"/>
  <c r="I7"/>
  <c r="I16"/>
  <c r="I14"/>
  <c r="I8"/>
  <c r="I21"/>
  <c r="I17"/>
  <c r="I15"/>
  <c r="I13"/>
  <c r="I9"/>
  <c r="I22"/>
  <c r="I20"/>
  <c r="I12"/>
  <c r="I18"/>
  <c r="A18" i="17"/>
  <c r="A17"/>
  <c r="O10" i="16"/>
  <c r="O12"/>
  <c r="O11"/>
  <c r="L12"/>
  <c r="L11"/>
  <c r="L10"/>
  <c r="I10"/>
  <c r="I12"/>
  <c r="I11"/>
  <c r="O17"/>
  <c r="I15"/>
  <c r="I18"/>
  <c r="L15"/>
  <c r="L18"/>
  <c r="O15"/>
  <c r="O18"/>
  <c r="R9"/>
  <c r="O9" i="15"/>
  <c r="O11"/>
  <c r="O13"/>
  <c r="O12"/>
  <c r="O30"/>
  <c r="O31"/>
  <c r="O27"/>
  <c r="O28"/>
  <c r="O26"/>
  <c r="I31"/>
  <c r="I27"/>
  <c r="I28"/>
  <c r="I30"/>
  <c r="I26"/>
  <c r="I9"/>
  <c r="I11"/>
  <c r="I13"/>
  <c r="I12"/>
  <c r="L31"/>
  <c r="L30"/>
  <c r="L28"/>
  <c r="L26"/>
  <c r="L27"/>
  <c r="I22"/>
  <c r="I16"/>
  <c r="I21"/>
  <c r="I24"/>
  <c r="O21"/>
  <c r="O16"/>
  <c r="O24"/>
  <c r="O22"/>
  <c r="L24"/>
  <c r="L16"/>
  <c r="L22"/>
  <c r="L21"/>
  <c r="I24" i="18"/>
  <c r="L24"/>
  <c r="O24"/>
  <c r="O9" i="16"/>
  <c r="R16"/>
  <c r="L17"/>
  <c r="L16"/>
  <c r="O16"/>
  <c r="O14"/>
  <c r="I17"/>
  <c r="R17"/>
  <c r="A17" s="1"/>
  <c r="I16"/>
  <c r="L9"/>
  <c r="R10" i="20"/>
  <c r="R11" i="19"/>
  <c r="I11"/>
  <c r="R24" i="18"/>
  <c r="L19" i="17"/>
  <c r="A19"/>
  <c r="L9"/>
  <c r="O9"/>
  <c r="I9"/>
  <c r="I19"/>
  <c r="O19"/>
  <c r="R9"/>
  <c r="R14" i="15"/>
  <c r="A10" s="1"/>
  <c r="I9" i="16"/>
  <c r="L14"/>
  <c r="R14"/>
  <c r="I14"/>
  <c r="A28" i="15"/>
  <c r="R19"/>
  <c r="R23"/>
  <c r="O20"/>
  <c r="L20"/>
  <c r="O19"/>
  <c r="I19"/>
  <c r="I20"/>
  <c r="L19"/>
  <c r="R20"/>
  <c r="L23"/>
  <c r="L18"/>
  <c r="I17"/>
  <c r="L17"/>
  <c r="I23"/>
  <c r="I18"/>
  <c r="R18"/>
  <c r="O18"/>
  <c r="O17"/>
  <c r="R17"/>
  <c r="O23"/>
  <c r="A9" i="20" l="1"/>
  <c r="A13" i="19"/>
  <c r="A19"/>
  <c r="A12"/>
  <c r="A20"/>
  <c r="A18"/>
  <c r="A9"/>
  <c r="A15"/>
  <c r="A10"/>
  <c r="A21"/>
  <c r="A14"/>
  <c r="A23" i="18"/>
  <c r="A26"/>
  <c r="A10"/>
  <c r="A11"/>
  <c r="A10" i="17"/>
  <c r="A15"/>
  <c r="A13"/>
  <c r="A11"/>
  <c r="A14"/>
  <c r="A12"/>
  <c r="A9"/>
  <c r="A14" i="16"/>
  <c r="A18"/>
  <c r="A15"/>
  <c r="A16"/>
  <c r="A12"/>
  <c r="A10"/>
  <c r="A11"/>
  <c r="A12" i="15"/>
  <c r="A13"/>
  <c r="A11"/>
  <c r="A16"/>
  <c r="A8" i="18"/>
  <c r="A15"/>
  <c r="A14"/>
  <c r="A24"/>
  <c r="A16"/>
  <c r="A25"/>
  <c r="A18"/>
  <c r="A12"/>
  <c r="A21"/>
  <c r="A9"/>
  <c r="A19"/>
  <c r="A17"/>
  <c r="A13"/>
  <c r="A7"/>
  <c r="A20"/>
  <c r="A22"/>
  <c r="A16" i="19"/>
  <c r="A17"/>
  <c r="A11"/>
  <c r="A9" i="16"/>
  <c r="A10" i="20"/>
  <c r="L14" i="15"/>
  <c r="O14"/>
  <c r="I14"/>
  <c r="A14" l="1"/>
  <c r="A26"/>
  <c r="A27"/>
  <c r="A31"/>
  <c r="A30"/>
</calcChain>
</file>

<file path=xl/sharedStrings.xml><?xml version="1.0" encoding="utf-8"?>
<sst xmlns="http://schemas.openxmlformats.org/spreadsheetml/2006/main" count="1132" uniqueCount="305">
  <si>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</si>
  <si>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</si>
  <si>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</si>
  <si>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</si>
  <si>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</si>
  <si>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</si>
  <si>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</si>
  <si>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</si>
  <si>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</si>
  <si>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</si>
  <si>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</si>
  <si>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</si>
  <si>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Баллы</t>
  </si>
  <si>
    <t>%</t>
  </si>
  <si>
    <t>Главный судья</t>
  </si>
  <si>
    <t>Главный секретарь</t>
  </si>
  <si>
    <r>
      <t xml:space="preserve">Фамилия, </t>
    </r>
    <r>
      <rPr>
        <sz val="8"/>
        <rFont val="Cambria"/>
        <family val="1"/>
        <charset val="204"/>
      </rPr>
      <t>Имя всадника</t>
    </r>
  </si>
  <si>
    <r>
      <t>Кличка лошади, г.р.,</t>
    </r>
    <r>
      <rPr>
        <sz val="8"/>
        <rFont val="Cambria"/>
        <family val="1"/>
        <charset val="204"/>
      </rPr>
      <t xml:space="preserve"> масть, пол, порода, отец, место рождения</t>
    </r>
  </si>
  <si>
    <t>ДЮСШ НЦВЕ</t>
  </si>
  <si>
    <t>кол-во ош.</t>
  </si>
  <si>
    <t>б/р</t>
  </si>
  <si>
    <t>Дедикова Е.</t>
  </si>
  <si>
    <t>ч/в</t>
  </si>
  <si>
    <t>Нижегородская область</t>
  </si>
  <si>
    <t>ДЮСШ НЦВЕ Нижегородская область</t>
  </si>
  <si>
    <r>
      <t xml:space="preserve">ХОХЛАЧЕВА </t>
    </r>
    <r>
      <rPr>
        <sz val="8"/>
        <rFont val="Verdana"/>
        <family val="2"/>
        <charset val="204"/>
      </rPr>
      <t>Екатерина, 2007</t>
    </r>
  </si>
  <si>
    <r>
      <t xml:space="preserve">АЛИПОВА </t>
    </r>
    <r>
      <rPr>
        <sz val="8"/>
        <rFont val="Verdana"/>
        <family val="2"/>
        <charset val="204"/>
      </rPr>
      <t>Анастасия, 2011</t>
    </r>
  </si>
  <si>
    <r>
      <t xml:space="preserve">ШАРОВА </t>
    </r>
    <r>
      <rPr>
        <sz val="8"/>
        <rFont val="Verdana"/>
        <family val="2"/>
        <charset val="204"/>
      </rPr>
      <t>Лана, 2012</t>
    </r>
  </si>
  <si>
    <r>
      <t xml:space="preserve">ЕРЕМИНА </t>
    </r>
    <r>
      <rPr>
        <sz val="8"/>
        <rFont val="Verdana"/>
        <family val="2"/>
        <charset val="204"/>
      </rPr>
      <t>Виктория, 2010</t>
    </r>
  </si>
  <si>
    <t>Манежная езда №1.3</t>
  </si>
  <si>
    <r>
      <t xml:space="preserve">ГОРШКОВА </t>
    </r>
    <r>
      <rPr>
        <sz val="8"/>
        <rFont val="Verdana"/>
        <family val="2"/>
        <charset val="204"/>
      </rPr>
      <t>Мария, 2009</t>
    </r>
  </si>
  <si>
    <t>Манежная езда №1.1</t>
  </si>
  <si>
    <r>
      <t xml:space="preserve">РАМС </t>
    </r>
    <r>
      <rPr>
        <sz val="8"/>
        <rFont val="Verdana"/>
        <family val="2"/>
        <charset val="204"/>
      </rPr>
      <t>Мария, 2006</t>
    </r>
  </si>
  <si>
    <t>в/к</t>
  </si>
  <si>
    <r>
      <t xml:space="preserve">МАЗАЛОВА </t>
    </r>
    <r>
      <rPr>
        <sz val="8"/>
        <rFont val="Verdana"/>
        <family val="2"/>
        <charset val="204"/>
      </rPr>
      <t>Мария, 2013</t>
    </r>
  </si>
  <si>
    <r>
      <t xml:space="preserve">СУСЛОВА </t>
    </r>
    <r>
      <rPr>
        <sz val="8"/>
        <rFont val="Verdana"/>
        <family val="2"/>
        <charset val="204"/>
      </rPr>
      <t>София, 2013</t>
    </r>
  </si>
  <si>
    <t>Манежная езда №2.2</t>
  </si>
  <si>
    <t>VOLGA PONY CUP 2 Этап</t>
  </si>
  <si>
    <t>Манежная езда №1.2</t>
  </si>
  <si>
    <r>
      <t>МУСКАТ</t>
    </r>
    <r>
      <rPr>
        <sz val="9"/>
        <color theme="1"/>
        <rFont val="Verdana"/>
        <family val="2"/>
        <charset val="204"/>
      </rPr>
      <t>-09,мер.,сер.,пони</t>
    </r>
  </si>
  <si>
    <r>
      <t xml:space="preserve">ЗЕЛЕНОВА </t>
    </r>
    <r>
      <rPr>
        <sz val="8"/>
        <rFont val="Verdana"/>
        <family val="2"/>
        <charset val="204"/>
      </rPr>
      <t>Ирина, 2010</t>
    </r>
  </si>
  <si>
    <t>МОНТЕСКЬЮ БАЙ ВЕРОНА</t>
  </si>
  <si>
    <t>КЭК "Ассамблея"</t>
  </si>
  <si>
    <t>КЭК "Ассамблея" Нижегородская область</t>
  </si>
  <si>
    <r>
      <t>ЛАГУНА</t>
    </r>
    <r>
      <rPr>
        <sz val="9"/>
        <color theme="1"/>
        <rFont val="Verdana"/>
        <family val="2"/>
        <charset val="204"/>
      </rPr>
      <t>-05,коб.,сол.,пони</t>
    </r>
  </si>
  <si>
    <r>
      <t xml:space="preserve">ПЕТРОВСКАЯ </t>
    </r>
    <r>
      <rPr>
        <sz val="8"/>
        <rFont val="Verdana"/>
        <family val="2"/>
        <charset val="204"/>
      </rPr>
      <t>Мария, 2008</t>
    </r>
  </si>
  <si>
    <r>
      <t>БУРБОН</t>
    </r>
    <r>
      <rPr>
        <sz val="9"/>
        <color theme="1"/>
        <rFont val="Verdana"/>
        <family val="2"/>
        <charset val="204"/>
      </rPr>
      <t>-08,мер.,сер.,полукр.</t>
    </r>
  </si>
  <si>
    <t>"Крейзи пони"</t>
  </si>
  <si>
    <t>"Крейзи пони" Нижегородская область</t>
  </si>
  <si>
    <r>
      <t xml:space="preserve">ПОЛЯКОВА </t>
    </r>
    <r>
      <rPr>
        <sz val="8"/>
        <rFont val="Verdana"/>
        <family val="2"/>
        <charset val="204"/>
      </rPr>
      <t>Софья, 2010</t>
    </r>
  </si>
  <si>
    <t>ХОБЕР ФЛАЙИНГ КОМЕТ</t>
  </si>
  <si>
    <t>1юн</t>
  </si>
  <si>
    <t>кмс</t>
  </si>
  <si>
    <r>
      <t xml:space="preserve">КИРСАНОВА </t>
    </r>
    <r>
      <rPr>
        <sz val="8"/>
        <rFont val="Verdana"/>
        <family val="2"/>
        <charset val="204"/>
      </rPr>
      <t>Александра, 2012</t>
    </r>
  </si>
  <si>
    <t>Предварительный приз А. Дети (любители)</t>
  </si>
  <si>
    <r>
      <t xml:space="preserve">АЛЕКСАНДРОВА </t>
    </r>
    <r>
      <rPr>
        <sz val="8"/>
        <rFont val="Verdana"/>
        <family val="2"/>
        <charset val="204"/>
      </rPr>
      <t>Арина, 2007</t>
    </r>
  </si>
  <si>
    <t>3юн</t>
  </si>
  <si>
    <r>
      <t xml:space="preserve">ЧУРМЕЕВА </t>
    </r>
    <r>
      <rPr>
        <sz val="8"/>
        <rFont val="Verdana"/>
        <family val="2"/>
        <charset val="204"/>
      </rPr>
      <t>Алина</t>
    </r>
  </si>
  <si>
    <r>
      <t xml:space="preserve">ВДОВИНА </t>
    </r>
    <r>
      <rPr>
        <sz val="8"/>
        <rFont val="Verdana"/>
        <family val="2"/>
        <charset val="204"/>
      </rPr>
      <t>Светлана, 2004</t>
    </r>
  </si>
  <si>
    <r>
      <t>БЕЛЬВЕДЕР</t>
    </r>
    <r>
      <rPr>
        <sz val="9"/>
        <color theme="1"/>
        <rFont val="Verdana"/>
        <family val="2"/>
        <charset val="204"/>
      </rPr>
      <t>-01,мер.,рыж.</t>
    </r>
  </si>
  <si>
    <r>
      <t>ХАММЕР</t>
    </r>
    <r>
      <rPr>
        <sz val="9"/>
        <color theme="1"/>
        <rFont val="Verdana"/>
        <family val="2"/>
        <charset val="204"/>
      </rPr>
      <t>-04,мер.,рыж.,полукр.,Россия</t>
    </r>
  </si>
  <si>
    <r>
      <t xml:space="preserve">ФИЛЛИМОНОВА </t>
    </r>
    <r>
      <rPr>
        <sz val="8"/>
        <rFont val="Verdana"/>
        <family val="2"/>
        <charset val="204"/>
      </rPr>
      <t>Виктория, 2011</t>
    </r>
  </si>
  <si>
    <r>
      <t xml:space="preserve">КАРАСЬКОВА </t>
    </r>
    <r>
      <rPr>
        <sz val="8"/>
        <rFont val="Verdana"/>
        <family val="2"/>
        <charset val="204"/>
      </rPr>
      <t>Диана, 2013</t>
    </r>
  </si>
  <si>
    <t>Тест-посадка (дети 4-5 лет)</t>
  </si>
  <si>
    <t>Манежная езда №2.3</t>
  </si>
  <si>
    <r>
      <t xml:space="preserve">ТУРКИНА </t>
    </r>
    <r>
      <rPr>
        <sz val="8"/>
        <rFont val="Verdana"/>
        <family val="2"/>
        <charset val="204"/>
      </rPr>
      <t>Дарина, 2005</t>
    </r>
  </si>
  <si>
    <r>
      <t xml:space="preserve">ЛЯЛЬКОВА </t>
    </r>
    <r>
      <rPr>
        <sz val="8"/>
        <rFont val="Verdana"/>
        <family val="2"/>
        <charset val="204"/>
      </rPr>
      <t>Вера, 2005</t>
    </r>
  </si>
  <si>
    <r>
      <t xml:space="preserve">ДРЯХЛОВА </t>
    </r>
    <r>
      <rPr>
        <sz val="8"/>
        <rFont val="Verdana"/>
        <family val="2"/>
        <charset val="204"/>
      </rPr>
      <t>Елена, 2006</t>
    </r>
  </si>
  <si>
    <r>
      <t>ГЕЛИКОН</t>
    </r>
    <r>
      <rPr>
        <sz val="9"/>
        <color theme="1"/>
        <rFont val="Verdana"/>
        <family val="2"/>
        <charset val="204"/>
      </rPr>
      <t>-04,мер.,гнед.,орл-рыс, Никотин</t>
    </r>
  </si>
  <si>
    <r>
      <t>БУДИМИР</t>
    </r>
    <r>
      <rPr>
        <sz val="9"/>
        <color theme="1"/>
        <rFont val="Verdana"/>
        <family val="2"/>
        <charset val="204"/>
      </rPr>
      <t>-08</t>
    </r>
  </si>
  <si>
    <r>
      <t>САМБА</t>
    </r>
    <r>
      <rPr>
        <sz val="9"/>
        <color theme="1"/>
        <rFont val="Verdana"/>
        <family val="2"/>
        <charset val="204"/>
      </rPr>
      <t>-06,коб.,сер.,ганн.,Маркиз, Харьковский конный завод</t>
    </r>
  </si>
  <si>
    <t>Командный приз. Дети (Мальчики, девочки)</t>
  </si>
  <si>
    <t>Предварительный приз. Юноши (Юноши,девушки)</t>
  </si>
  <si>
    <t>НЦВЕ</t>
  </si>
  <si>
    <t>НЦВЕ Нижегородская область</t>
  </si>
  <si>
    <t>Тест-управление</t>
  </si>
  <si>
    <t>Козикова С.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</si>
  <si>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</si>
  <si>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</si>
  <si>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МЕ 1.2   %</t>
  </si>
  <si>
    <t>МЕ 1.3   %</t>
  </si>
  <si>
    <t>Тест-посадка (дети 6-8 лет)</t>
  </si>
  <si>
    <t>МЕ 2.2   %</t>
  </si>
  <si>
    <t>МЕ 2.3   %</t>
  </si>
  <si>
    <t>ППА       %</t>
  </si>
  <si>
    <t>ППВ        %</t>
  </si>
  <si>
    <t>Предварительный приз. Юноши (Открытый класс)</t>
  </si>
  <si>
    <t>Командный приз. Юноши (Юноши,девушки)</t>
  </si>
  <si>
    <t>Предварительный приз А. Дети (всадники на пони)</t>
  </si>
  <si>
    <t>Вып.норм</t>
  </si>
  <si>
    <t>Предварительный приз В. Дети (всадники на пони)</t>
  </si>
  <si>
    <t>Малый приз (Мужчины, женщины)</t>
  </si>
  <si>
    <t>14.12.2019г</t>
  </si>
  <si>
    <t>VOLGA PONY CUP. Финал</t>
  </si>
  <si>
    <r>
      <t xml:space="preserve">КУЗНЕЦОВА </t>
    </r>
    <r>
      <rPr>
        <sz val="8"/>
        <rFont val="Verdana"/>
        <family val="2"/>
        <charset val="204"/>
      </rPr>
      <t xml:space="preserve">Виктория, </t>
    </r>
  </si>
  <si>
    <r>
      <t xml:space="preserve">БУРМИСТРОВА </t>
    </r>
    <r>
      <rPr>
        <sz val="8"/>
        <rFont val="Verdana"/>
        <family val="2"/>
        <charset val="204"/>
      </rPr>
      <t>Ульяна, 2011</t>
    </r>
  </si>
  <si>
    <r>
      <t xml:space="preserve">ЯКОВЛЕВА </t>
    </r>
    <r>
      <rPr>
        <sz val="8"/>
        <rFont val="Verdana"/>
        <family val="2"/>
        <charset val="204"/>
      </rPr>
      <t>Елизавета</t>
    </r>
  </si>
  <si>
    <r>
      <t>МОБИЛЬНИК</t>
    </r>
    <r>
      <rPr>
        <sz val="9"/>
        <color theme="1"/>
        <rFont val="Verdana"/>
        <family val="2"/>
        <charset val="204"/>
      </rPr>
      <t>-мер.,тем-гнед.,пони</t>
    </r>
  </si>
  <si>
    <r>
      <t xml:space="preserve">ИППОЛИТОВА </t>
    </r>
    <r>
      <rPr>
        <sz val="8"/>
        <rFont val="Verdana"/>
        <family val="2"/>
        <charset val="204"/>
      </rPr>
      <t>Надежда, 2012</t>
    </r>
  </si>
  <si>
    <r>
      <t xml:space="preserve">ЗАМЯТИНА </t>
    </r>
    <r>
      <rPr>
        <sz val="8"/>
        <rFont val="Verdana"/>
        <family val="2"/>
        <charset val="204"/>
      </rPr>
      <t>Ольга, 2012</t>
    </r>
  </si>
  <si>
    <r>
      <t xml:space="preserve">КОЖЕВНИКОВА </t>
    </r>
    <r>
      <rPr>
        <sz val="8"/>
        <rFont val="Verdana"/>
        <family val="2"/>
        <charset val="204"/>
      </rPr>
      <t>Вероника</t>
    </r>
  </si>
  <si>
    <r>
      <t>КУЗИНА</t>
    </r>
    <r>
      <rPr>
        <sz val="9"/>
        <color theme="1"/>
        <rFont val="Verdana"/>
        <family val="2"/>
        <charset val="204"/>
      </rPr>
      <t>-09,коб.,тем-гнед.,пони</t>
    </r>
  </si>
  <si>
    <r>
      <t>Судьи:Н</t>
    </r>
    <r>
      <rPr>
        <sz val="11"/>
        <color theme="1"/>
        <rFont val="Verdana"/>
        <family val="2"/>
        <charset val="204"/>
      </rPr>
      <t>-Хромов Н.,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-Беликов В.,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Карпина Н..</t>
    </r>
  </si>
  <si>
    <t>Хромов Н.</t>
  </si>
  <si>
    <r>
      <t xml:space="preserve">ОСИПОВА </t>
    </r>
    <r>
      <rPr>
        <sz val="8"/>
        <rFont val="Verdana"/>
        <family val="2"/>
        <charset val="204"/>
      </rPr>
      <t>Анастасия, 2005</t>
    </r>
  </si>
  <si>
    <t>МАРС</t>
  </si>
  <si>
    <r>
      <t>ПЕГАС</t>
    </r>
    <r>
      <rPr>
        <sz val="9"/>
        <color theme="1"/>
        <rFont val="Verdana"/>
        <family val="2"/>
        <charset val="204"/>
      </rPr>
      <t>-12,мер.,гнед.</t>
    </r>
  </si>
  <si>
    <r>
      <t xml:space="preserve">ПАЗУХИНА </t>
    </r>
    <r>
      <rPr>
        <sz val="8"/>
        <rFont val="Verdana"/>
        <family val="2"/>
        <charset val="204"/>
      </rPr>
      <t>Татьяна</t>
    </r>
  </si>
  <si>
    <r>
      <t xml:space="preserve">КИРЬЯНОВА </t>
    </r>
    <r>
      <rPr>
        <sz val="8"/>
        <rFont val="Verdana"/>
        <family val="2"/>
        <charset val="204"/>
      </rPr>
      <t>Наталья</t>
    </r>
  </si>
  <si>
    <r>
      <t xml:space="preserve">НОВИКОВА </t>
    </r>
    <r>
      <rPr>
        <sz val="8"/>
        <rFont val="Verdana"/>
        <family val="2"/>
        <charset val="204"/>
      </rPr>
      <t>Светлана, 1993</t>
    </r>
  </si>
  <si>
    <r>
      <t>ТРАВУШКА</t>
    </r>
    <r>
      <rPr>
        <sz val="9"/>
        <color theme="1"/>
        <rFont val="Verdana"/>
        <family val="2"/>
        <charset val="204"/>
      </rPr>
      <t>-00,коб.,тем-гнед.,рыс.</t>
    </r>
  </si>
  <si>
    <t>Дедикова Е.В.</t>
  </si>
  <si>
    <t>Технический делегат</t>
  </si>
  <si>
    <t>18-20.10.2019г.,                                                             14-15.12.2019г</t>
  </si>
  <si>
    <t>II этап</t>
  </si>
  <si>
    <t>Финал</t>
  </si>
  <si>
    <t>Абсолютное первенство среди всадников на пони (младшая группа)</t>
  </si>
  <si>
    <t>МЕ 1.3  %</t>
  </si>
  <si>
    <t>Голубева О.В.</t>
  </si>
  <si>
    <t>Абсолютное первенство среди всадников на пони (средняя группа)</t>
  </si>
  <si>
    <t>Абсолютное первенство среди всадников на пони (старшая группа)</t>
  </si>
  <si>
    <t>15.12.2019г</t>
  </si>
  <si>
    <t>искл.</t>
  </si>
  <si>
    <r>
      <t xml:space="preserve">ГОРБЕНКО </t>
    </r>
    <r>
      <rPr>
        <sz val="8"/>
        <rFont val="Verdana"/>
        <family val="2"/>
        <charset val="204"/>
      </rPr>
      <t>Елизавета, 2008</t>
    </r>
  </si>
  <si>
    <r>
      <rPr>
        <b/>
        <sz val="8"/>
        <color theme="1"/>
        <rFont val="Verdana"/>
        <family val="2"/>
        <charset val="204"/>
      </rPr>
      <t>ТИК</t>
    </r>
    <r>
      <rPr>
        <sz val="8"/>
        <color theme="1"/>
        <rFont val="Verdana"/>
        <family val="2"/>
        <charset val="204"/>
      </rPr>
      <t>- 13, мер, вор-пег, шетл пони, ООО "Прилепский конный завод"</t>
    </r>
  </si>
  <si>
    <r>
      <rPr>
        <b/>
        <sz val="8"/>
        <color theme="1"/>
        <rFont val="Verdana"/>
        <family val="2"/>
        <charset val="204"/>
      </rPr>
      <t>КАЗАКОВ</t>
    </r>
    <r>
      <rPr>
        <sz val="8"/>
        <color theme="1"/>
        <rFont val="Verdana"/>
        <family val="2"/>
        <charset val="204"/>
      </rPr>
      <t xml:space="preserve"> Егор, 2012</t>
    </r>
  </si>
  <si>
    <r>
      <rPr>
        <b/>
        <sz val="8"/>
        <color theme="1"/>
        <rFont val="Verdana"/>
        <family val="2"/>
        <charset val="204"/>
      </rPr>
      <t>ЛАГУНА</t>
    </r>
    <r>
      <rPr>
        <sz val="8"/>
        <color theme="1"/>
        <rFont val="Verdana"/>
        <family val="2"/>
        <charset val="204"/>
      </rPr>
      <t xml:space="preserve"> - 05, коб, сол, лошадь класса пони</t>
    </r>
  </si>
  <si>
    <r>
      <rPr>
        <b/>
        <sz val="8"/>
        <color theme="1"/>
        <rFont val="Verdana"/>
        <family val="2"/>
        <charset val="204"/>
      </rPr>
      <t>БОЛЬШЕВА</t>
    </r>
    <r>
      <rPr>
        <sz val="8"/>
        <color theme="1"/>
        <rFont val="Verdana"/>
        <family val="2"/>
        <charset val="204"/>
      </rPr>
      <t xml:space="preserve"> Дарина, 2014</t>
    </r>
  </si>
  <si>
    <r>
      <rPr>
        <b/>
        <sz val="8"/>
        <color theme="1"/>
        <rFont val="Verdana"/>
        <family val="2"/>
        <charset val="204"/>
      </rPr>
      <t>КРАСИЛЬНИКОВА</t>
    </r>
    <r>
      <rPr>
        <sz val="8"/>
        <color theme="1"/>
        <rFont val="Verdana"/>
        <family val="2"/>
        <charset val="204"/>
      </rPr>
      <t xml:space="preserve"> Мелиса, 2013</t>
    </r>
  </si>
  <si>
    <r>
      <rPr>
        <b/>
        <sz val="8"/>
        <color theme="1"/>
        <rFont val="Verdana"/>
        <family val="2"/>
        <charset val="204"/>
      </rPr>
      <t>КОРНИЕЦ</t>
    </r>
    <r>
      <rPr>
        <sz val="8"/>
        <color theme="1"/>
        <rFont val="Verdana"/>
        <family val="2"/>
        <charset val="204"/>
      </rPr>
      <t xml:space="preserve"> Анна, 2013</t>
    </r>
  </si>
  <si>
    <r>
      <rPr>
        <b/>
        <sz val="8"/>
        <color theme="1"/>
        <rFont val="Verdana"/>
        <family val="2"/>
        <charset val="204"/>
      </rPr>
      <t>ДОБРОВОЛЬСКАЯ</t>
    </r>
    <r>
      <rPr>
        <sz val="8"/>
        <color theme="1"/>
        <rFont val="Verdana"/>
        <family val="2"/>
        <charset val="204"/>
      </rPr>
      <t xml:space="preserve"> Василиса, 2013</t>
    </r>
  </si>
  <si>
    <r>
      <rPr>
        <b/>
        <sz val="8"/>
        <color theme="1"/>
        <rFont val="Verdana"/>
        <family val="2"/>
        <charset val="204"/>
      </rPr>
      <t>ГОРИНОВА</t>
    </r>
    <r>
      <rPr>
        <sz val="8"/>
        <color theme="1"/>
        <rFont val="Verdana"/>
        <family val="2"/>
        <charset val="204"/>
      </rPr>
      <t xml:space="preserve"> Александра, 2013</t>
    </r>
  </si>
  <si>
    <r>
      <rPr>
        <b/>
        <sz val="8"/>
        <color theme="1"/>
        <rFont val="Verdana"/>
        <family val="2"/>
        <charset val="204"/>
      </rPr>
      <t>БОББИ</t>
    </r>
    <r>
      <rPr>
        <sz val="8"/>
        <color theme="1"/>
        <rFont val="Verdana"/>
        <family val="2"/>
        <charset val="204"/>
      </rPr>
      <t xml:space="preserve"> - 09, мер, вор, лошадь класса пони</t>
    </r>
  </si>
  <si>
    <r>
      <rPr>
        <b/>
        <sz val="8"/>
        <color theme="1"/>
        <rFont val="Verdana"/>
        <family val="2"/>
        <charset val="204"/>
      </rPr>
      <t>ШУМИЛОВА</t>
    </r>
    <r>
      <rPr>
        <sz val="8"/>
        <color theme="1"/>
        <rFont val="Verdana"/>
        <family val="2"/>
        <charset val="204"/>
      </rPr>
      <t xml:space="preserve"> Диана, 2014</t>
    </r>
  </si>
  <si>
    <r>
      <rPr>
        <b/>
        <sz val="8"/>
        <color theme="1"/>
        <rFont val="Verdana"/>
        <family val="2"/>
        <charset val="204"/>
      </rPr>
      <t>ЭНГИН</t>
    </r>
    <r>
      <rPr>
        <sz val="8"/>
        <color theme="1"/>
        <rFont val="Verdana"/>
        <family val="2"/>
        <charset val="204"/>
      </rPr>
      <t xml:space="preserve"> Элана, 2014</t>
    </r>
  </si>
  <si>
    <r>
      <rPr>
        <b/>
        <sz val="8"/>
        <color theme="1"/>
        <rFont val="Verdana"/>
        <family val="2"/>
        <charset val="204"/>
      </rPr>
      <t>НОВОЖИЛОВА</t>
    </r>
    <r>
      <rPr>
        <sz val="8"/>
        <color theme="1"/>
        <rFont val="Verdana"/>
        <family val="2"/>
        <charset val="204"/>
      </rPr>
      <t xml:space="preserve"> Милана, 2014</t>
    </r>
  </si>
  <si>
    <r>
      <rPr>
        <b/>
        <sz val="8"/>
        <color theme="1"/>
        <rFont val="Verdana"/>
        <family val="2"/>
        <charset val="204"/>
      </rPr>
      <t>СУЛЬЕВИЧ</t>
    </r>
    <r>
      <rPr>
        <sz val="8"/>
        <color theme="1"/>
        <rFont val="Verdana"/>
        <family val="2"/>
        <charset val="204"/>
      </rPr>
      <t xml:space="preserve"> Асия, 2015</t>
    </r>
  </si>
  <si>
    <r>
      <rPr>
        <b/>
        <sz val="8"/>
        <color theme="1"/>
        <rFont val="Verdana"/>
        <family val="2"/>
        <charset val="204"/>
      </rPr>
      <t>ЛИМАРЕНКО</t>
    </r>
    <r>
      <rPr>
        <sz val="8"/>
        <color theme="1"/>
        <rFont val="Verdana"/>
        <family val="2"/>
        <charset val="204"/>
      </rPr>
      <t xml:space="preserve"> Артем, 2015</t>
    </r>
  </si>
  <si>
    <r>
      <rPr>
        <b/>
        <sz val="8"/>
        <color theme="1"/>
        <rFont val="Verdana"/>
        <family val="2"/>
        <charset val="204"/>
      </rPr>
      <t>ЕФИМОВА</t>
    </r>
    <r>
      <rPr>
        <sz val="8"/>
        <color theme="1"/>
        <rFont val="Verdana"/>
        <family val="2"/>
        <charset val="204"/>
      </rPr>
      <t xml:space="preserve"> София, 2014</t>
    </r>
  </si>
  <si>
    <r>
      <t>МУСКАТ</t>
    </r>
    <r>
      <rPr>
        <sz val="8"/>
        <color theme="1"/>
        <rFont val="Verdana"/>
        <family val="2"/>
        <charset val="204"/>
      </rPr>
      <t>-09,мер.,сер.,пони</t>
    </r>
  </si>
  <si>
    <t>Абсолютное первенство среди всадников на пони (тест-управление)</t>
  </si>
  <si>
    <t>Тест        %</t>
  </si>
  <si>
    <t>Абсолютное первенство среди всадников на пони (тест-посадка 4-5 лет)</t>
  </si>
  <si>
    <t>Абсолютное первенство среди всадников на пони (тест-посадка 6-8 лет)</t>
  </si>
  <si>
    <r>
      <rPr>
        <b/>
        <sz val="8"/>
        <color theme="1"/>
        <rFont val="Verdana"/>
        <family val="2"/>
        <charset val="204"/>
      </rPr>
      <t>БЛОХИНА</t>
    </r>
    <r>
      <rPr>
        <sz val="8"/>
        <color theme="1"/>
        <rFont val="Verdana"/>
        <family val="2"/>
        <charset val="204"/>
      </rPr>
      <t xml:space="preserve"> Елизавета, 2013</t>
    </r>
  </si>
  <si>
    <r>
      <rPr>
        <b/>
        <sz val="8"/>
        <color theme="1"/>
        <rFont val="Verdana"/>
        <family val="2"/>
        <charset val="204"/>
      </rPr>
      <t>РЮМИН</t>
    </r>
    <r>
      <rPr>
        <sz val="8"/>
        <color theme="1"/>
        <rFont val="Verdana"/>
        <family val="2"/>
        <charset val="204"/>
      </rPr>
      <t xml:space="preserve"> Петр, 2012</t>
    </r>
  </si>
  <si>
    <r>
      <rPr>
        <b/>
        <sz val="8"/>
        <color theme="1"/>
        <rFont val="Verdana"/>
        <family val="2"/>
        <charset val="204"/>
      </rPr>
      <t>ЯШКОВА</t>
    </r>
    <r>
      <rPr>
        <sz val="8"/>
        <color theme="1"/>
        <rFont val="Verdana"/>
        <family val="2"/>
        <charset val="204"/>
      </rPr>
      <t xml:space="preserve"> Ангелина, 2013</t>
    </r>
  </si>
  <si>
    <r>
      <rPr>
        <b/>
        <sz val="8"/>
        <color theme="1"/>
        <rFont val="Verdana"/>
        <family val="2"/>
        <charset val="204"/>
      </rPr>
      <t>БАКЛАНОВА</t>
    </r>
    <r>
      <rPr>
        <sz val="8"/>
        <color theme="1"/>
        <rFont val="Verdana"/>
        <family val="2"/>
        <charset val="204"/>
      </rPr>
      <t xml:space="preserve"> Полина, 2011</t>
    </r>
  </si>
  <si>
    <r>
      <rPr>
        <b/>
        <sz val="8"/>
        <color theme="1"/>
        <rFont val="Verdana"/>
        <family val="2"/>
        <charset val="204"/>
      </rPr>
      <t>КИРСАНОВА</t>
    </r>
    <r>
      <rPr>
        <sz val="8"/>
        <color theme="1"/>
        <rFont val="Verdana"/>
        <family val="2"/>
        <charset val="204"/>
      </rPr>
      <t xml:space="preserve"> Алекесандра, 2012</t>
    </r>
  </si>
  <si>
    <r>
      <rPr>
        <b/>
        <sz val="8"/>
        <color theme="1"/>
        <rFont val="Verdana"/>
        <family val="2"/>
        <charset val="204"/>
      </rPr>
      <t>МАЛЬЦЕВА</t>
    </r>
    <r>
      <rPr>
        <sz val="8"/>
        <color theme="1"/>
        <rFont val="Verdana"/>
        <family val="2"/>
        <charset val="204"/>
      </rPr>
      <t xml:space="preserve"> Полина, 2011</t>
    </r>
  </si>
  <si>
    <r>
      <rPr>
        <b/>
        <sz val="8"/>
        <color theme="1"/>
        <rFont val="Verdana"/>
        <family val="2"/>
        <charset val="204"/>
      </rPr>
      <t>СЕРГИЕВСКАЯ</t>
    </r>
    <r>
      <rPr>
        <sz val="8"/>
        <color theme="1"/>
        <rFont val="Verdana"/>
        <family val="2"/>
        <charset val="204"/>
      </rPr>
      <t xml:space="preserve"> Анастасия, 2011</t>
    </r>
  </si>
  <si>
    <r>
      <rPr>
        <b/>
        <sz val="8"/>
        <color theme="1"/>
        <rFont val="Verdana"/>
        <family val="2"/>
        <charset val="204"/>
      </rPr>
      <t>ШАТОВА</t>
    </r>
    <r>
      <rPr>
        <sz val="8"/>
        <color theme="1"/>
        <rFont val="Verdana"/>
        <family val="2"/>
        <charset val="204"/>
      </rPr>
      <t xml:space="preserve"> Василиса, 2013</t>
    </r>
  </si>
  <si>
    <r>
      <rPr>
        <b/>
        <sz val="8"/>
        <color theme="1"/>
        <rFont val="Verdana"/>
        <family val="2"/>
        <charset val="204"/>
      </rPr>
      <t>ЛОЩИЛОВА</t>
    </r>
    <r>
      <rPr>
        <sz val="8"/>
        <color theme="1"/>
        <rFont val="Verdana"/>
        <family val="2"/>
        <charset val="204"/>
      </rPr>
      <t xml:space="preserve"> Злата, 2013</t>
    </r>
  </si>
  <si>
    <r>
      <rPr>
        <b/>
        <sz val="8"/>
        <color theme="1"/>
        <rFont val="Verdana"/>
        <family val="2"/>
        <charset val="204"/>
      </rPr>
      <t>КОМКОВА</t>
    </r>
    <r>
      <rPr>
        <sz val="8"/>
        <color theme="1"/>
        <rFont val="Verdana"/>
        <family val="2"/>
        <charset val="204"/>
      </rPr>
      <t xml:space="preserve"> Алена, 2013</t>
    </r>
  </si>
  <si>
    <r>
      <rPr>
        <b/>
        <sz val="8"/>
        <color theme="1"/>
        <rFont val="Verdana"/>
        <family val="2"/>
        <charset val="204"/>
      </rPr>
      <t>ЯШКОВА</t>
    </r>
    <r>
      <rPr>
        <sz val="8"/>
        <color theme="1"/>
        <rFont val="Verdana"/>
        <family val="2"/>
        <charset val="204"/>
      </rPr>
      <t xml:space="preserve"> Арианна, 2011</t>
    </r>
  </si>
  <si>
    <r>
      <rPr>
        <b/>
        <sz val="8"/>
        <color theme="1"/>
        <rFont val="Verdana"/>
        <family val="2"/>
        <charset val="204"/>
      </rPr>
      <t>КИРИЛЛОВ</t>
    </r>
    <r>
      <rPr>
        <sz val="8"/>
        <color theme="1"/>
        <rFont val="Verdana"/>
        <family val="2"/>
        <charset val="204"/>
      </rPr>
      <t xml:space="preserve"> Артем, 2011</t>
    </r>
  </si>
  <si>
    <t>Хоббихорсинг</t>
  </si>
  <si>
    <t>Командный приз. Дети</t>
  </si>
  <si>
    <r>
      <t xml:space="preserve">ЯВОРСКАЯ </t>
    </r>
    <r>
      <rPr>
        <sz val="8"/>
        <rFont val="Verdana"/>
        <family val="2"/>
        <charset val="204"/>
      </rPr>
      <t>Мария, 2004</t>
    </r>
  </si>
  <si>
    <t>Командный приз. Юноши</t>
  </si>
  <si>
    <t>Большой приз</t>
  </si>
  <si>
    <r>
      <t xml:space="preserve">ИЛЬИНА </t>
    </r>
    <r>
      <rPr>
        <sz val="8"/>
        <color theme="1"/>
        <rFont val="Verdana"/>
        <family val="2"/>
        <charset val="204"/>
      </rPr>
      <t>Владислава, 2007</t>
    </r>
  </si>
  <si>
    <r>
      <t xml:space="preserve">НАСВИТ </t>
    </r>
    <r>
      <rPr>
        <sz val="8"/>
        <color theme="1"/>
        <rFont val="Verdana"/>
        <family val="2"/>
        <charset val="204"/>
      </rPr>
      <t>Мария, 2007</t>
    </r>
  </si>
  <si>
    <r>
      <t xml:space="preserve">ОСИПОВА </t>
    </r>
    <r>
      <rPr>
        <sz val="8"/>
        <color theme="1"/>
        <rFont val="Verdana"/>
        <family val="2"/>
        <charset val="204"/>
      </rPr>
      <t>Анастасия, 2006</t>
    </r>
  </si>
  <si>
    <r>
      <t xml:space="preserve">САМАРИНА </t>
    </r>
    <r>
      <rPr>
        <sz val="8"/>
        <color theme="1"/>
        <rFont val="Verdana"/>
        <family val="2"/>
        <charset val="204"/>
      </rPr>
      <t>Анастасия, 2005</t>
    </r>
  </si>
  <si>
    <r>
      <t xml:space="preserve">ФОКЕЕВА </t>
    </r>
    <r>
      <rPr>
        <sz val="8"/>
        <color theme="1"/>
        <rFont val="Verdana"/>
        <family val="2"/>
        <charset val="204"/>
      </rPr>
      <t>Виктория, 2004</t>
    </r>
  </si>
  <si>
    <r>
      <t xml:space="preserve">ДРЯХЛОВА </t>
    </r>
    <r>
      <rPr>
        <sz val="8"/>
        <color theme="1"/>
        <rFont val="Verdana"/>
        <family val="2"/>
        <charset val="204"/>
      </rPr>
      <t>Елена, 2006</t>
    </r>
  </si>
  <si>
    <r>
      <t xml:space="preserve">АРТЕМЬЕВА </t>
    </r>
    <r>
      <rPr>
        <sz val="8"/>
        <color theme="1"/>
        <rFont val="Verdana"/>
        <family val="2"/>
        <charset val="204"/>
      </rPr>
      <t>Мария, 2003</t>
    </r>
  </si>
  <si>
    <r>
      <t xml:space="preserve">КИРИЛЛИНА </t>
    </r>
    <r>
      <rPr>
        <sz val="8"/>
        <color theme="1"/>
        <rFont val="Verdana"/>
        <family val="2"/>
        <charset val="204"/>
      </rPr>
      <t>Полина, 2006</t>
    </r>
  </si>
  <si>
    <r>
      <t xml:space="preserve">ВДОВИНА </t>
    </r>
    <r>
      <rPr>
        <sz val="8"/>
        <color theme="1"/>
        <rFont val="Verdana"/>
        <family val="2"/>
        <charset val="204"/>
      </rPr>
      <t>Светлана, 2003</t>
    </r>
  </si>
  <si>
    <r>
      <t xml:space="preserve">КОЛЬЯКОВА </t>
    </r>
    <r>
      <rPr>
        <sz val="8"/>
        <color theme="1"/>
        <rFont val="Verdana"/>
        <family val="2"/>
        <charset val="204"/>
      </rPr>
      <t>Дарья, 2004</t>
    </r>
  </si>
  <si>
    <r>
      <t xml:space="preserve">НОВОЖИЛОВА </t>
    </r>
    <r>
      <rPr>
        <sz val="8"/>
        <color theme="1"/>
        <rFont val="Verdana"/>
        <family val="2"/>
        <charset val="204"/>
      </rPr>
      <t>Дарья, 2006</t>
    </r>
  </si>
  <si>
    <r>
      <t xml:space="preserve">ШАРГАЕВА </t>
    </r>
    <r>
      <rPr>
        <sz val="8"/>
        <color theme="1"/>
        <rFont val="Verdana"/>
        <family val="2"/>
        <charset val="204"/>
      </rPr>
      <t>Елизавета, 2006</t>
    </r>
  </si>
  <si>
    <r>
      <t xml:space="preserve">ЗАЛИЦАЕВА </t>
    </r>
    <r>
      <rPr>
        <sz val="8"/>
        <color theme="1"/>
        <rFont val="Verdana"/>
        <family val="2"/>
        <charset val="204"/>
      </rPr>
      <t>Ульяна, 2006</t>
    </r>
  </si>
  <si>
    <r>
      <t xml:space="preserve">ХОХЛАЧЕВА </t>
    </r>
    <r>
      <rPr>
        <sz val="8"/>
        <color theme="1"/>
        <rFont val="Verdana"/>
        <family val="2"/>
        <charset val="204"/>
      </rPr>
      <t>Екатерина, 2007</t>
    </r>
  </si>
  <si>
    <t>Уровен II Командный приз FEI PE</t>
  </si>
  <si>
    <t>КЭК «Ассамблея»</t>
  </si>
  <si>
    <t>1 юн</t>
  </si>
  <si>
    <r>
      <rPr>
        <b/>
        <sz val="8"/>
        <color theme="1"/>
        <rFont val="Verdana"/>
        <family val="2"/>
        <charset val="204"/>
      </rPr>
      <t>МУСКАТ</t>
    </r>
    <r>
      <rPr>
        <sz val="8"/>
        <color theme="1"/>
        <rFont val="Verdana"/>
        <family val="2"/>
        <charset val="204"/>
      </rPr>
      <t>-09, мер, сер, лошадь класса пони</t>
    </r>
  </si>
  <si>
    <r>
      <rPr>
        <b/>
        <sz val="8"/>
        <color theme="1"/>
        <rFont val="Verdana"/>
        <family val="2"/>
        <charset val="204"/>
      </rPr>
      <t>БУРБОН-</t>
    </r>
    <r>
      <rPr>
        <sz val="8"/>
        <color theme="1"/>
        <rFont val="Verdana"/>
        <family val="2"/>
        <charset val="204"/>
      </rPr>
      <t>08, мер, сер, полукр</t>
    </r>
  </si>
  <si>
    <r>
      <rPr>
        <b/>
        <sz val="8"/>
        <color theme="1"/>
        <rFont val="Verdana"/>
        <family val="2"/>
        <charset val="204"/>
      </rPr>
      <t>КУЗИНА</t>
    </r>
    <r>
      <rPr>
        <sz val="8"/>
        <color theme="1"/>
        <rFont val="Verdana"/>
        <family val="2"/>
        <charset val="204"/>
      </rPr>
      <t>-09, коб, т гнед, кл пони</t>
    </r>
  </si>
  <si>
    <r>
      <rPr>
        <b/>
        <sz val="8"/>
        <color theme="1"/>
        <rFont val="Verdana"/>
        <family val="2"/>
        <charset val="204"/>
      </rPr>
      <t>ШАРОВА</t>
    </r>
    <r>
      <rPr>
        <sz val="8"/>
        <color theme="1"/>
        <rFont val="Verdana"/>
        <family val="2"/>
        <charset val="204"/>
      </rPr>
      <t xml:space="preserve"> Лана, 2012</t>
    </r>
  </si>
  <si>
    <r>
      <rPr>
        <b/>
        <sz val="8"/>
        <color theme="1"/>
        <rFont val="Verdana"/>
        <family val="2"/>
        <charset val="204"/>
      </rPr>
      <t>ПОЛЯКОВА</t>
    </r>
    <r>
      <rPr>
        <sz val="8"/>
        <color theme="1"/>
        <rFont val="Verdana"/>
        <family val="2"/>
        <charset val="204"/>
      </rPr>
      <t xml:space="preserve"> Софья, 2010</t>
    </r>
  </si>
  <si>
    <r>
      <rPr>
        <b/>
        <sz val="8"/>
        <color theme="1"/>
        <rFont val="Verdana"/>
        <family val="2"/>
        <charset val="204"/>
      </rPr>
      <t>КИРСАНОВА</t>
    </r>
    <r>
      <rPr>
        <sz val="8"/>
        <color theme="1"/>
        <rFont val="Verdana"/>
        <family val="2"/>
        <charset val="204"/>
      </rPr>
      <t xml:space="preserve"> Александра, 2012</t>
    </r>
  </si>
  <si>
    <r>
      <rPr>
        <b/>
        <sz val="8"/>
        <color theme="1"/>
        <rFont val="Verdana"/>
        <family val="2"/>
        <charset val="204"/>
      </rPr>
      <t>ЗАМЯТИНА</t>
    </r>
    <r>
      <rPr>
        <sz val="8"/>
        <color theme="1"/>
        <rFont val="Verdana"/>
        <family val="2"/>
        <charset val="204"/>
      </rPr>
      <t xml:space="preserve"> Ольга, 2012</t>
    </r>
  </si>
  <si>
    <r>
      <rPr>
        <b/>
        <sz val="8"/>
        <color theme="1"/>
        <rFont val="Verdana"/>
        <family val="2"/>
        <charset val="204"/>
      </rPr>
      <t>ЗЕЛЕНОВА</t>
    </r>
    <r>
      <rPr>
        <sz val="8"/>
        <color theme="1"/>
        <rFont val="Verdana"/>
        <family val="2"/>
        <charset val="204"/>
      </rPr>
      <t xml:space="preserve"> Ирина, 2010</t>
    </r>
  </si>
  <si>
    <r>
      <rPr>
        <b/>
        <sz val="8"/>
        <color theme="1"/>
        <rFont val="Verdana"/>
        <family val="2"/>
        <charset val="204"/>
      </rPr>
      <t>ЛАГУНА</t>
    </r>
    <r>
      <rPr>
        <sz val="8"/>
        <color theme="1"/>
        <rFont val="Verdana"/>
        <family val="2"/>
        <charset val="204"/>
      </rPr>
      <t>-05, коб, сол, лошадь класса пони</t>
    </r>
  </si>
  <si>
    <r>
      <rPr>
        <b/>
        <sz val="8"/>
        <color theme="1"/>
        <rFont val="Verdana"/>
        <family val="2"/>
        <charset val="204"/>
      </rPr>
      <t>ПЕТРОВСКАЯ</t>
    </r>
    <r>
      <rPr>
        <sz val="8"/>
        <color theme="1"/>
        <rFont val="Verdana"/>
        <family val="2"/>
        <charset val="204"/>
      </rPr>
      <t xml:space="preserve"> Мария, 2008</t>
    </r>
  </si>
  <si>
    <r>
      <rPr>
        <b/>
        <sz val="8"/>
        <color theme="1"/>
        <rFont val="Verdana"/>
        <family val="2"/>
        <charset val="204"/>
      </rPr>
      <t>ГОРШКОВА</t>
    </r>
    <r>
      <rPr>
        <sz val="8"/>
        <color theme="1"/>
        <rFont val="Verdana"/>
        <family val="2"/>
        <charset val="204"/>
      </rPr>
      <t xml:space="preserve"> Мария, 2009</t>
    </r>
  </si>
  <si>
    <r>
      <rPr>
        <b/>
        <sz val="8"/>
        <color theme="1"/>
        <rFont val="Verdana"/>
        <family val="2"/>
        <charset val="204"/>
      </rPr>
      <t>КОЖЕВНИКОВА</t>
    </r>
    <r>
      <rPr>
        <sz val="8"/>
        <color theme="1"/>
        <rFont val="Verdana"/>
        <family val="2"/>
        <charset val="204"/>
      </rPr>
      <t xml:space="preserve"> Вероника, 2009</t>
    </r>
  </si>
  <si>
    <t>3 юн</t>
  </si>
  <si>
    <t>Кубок НЦВЕ. Финал</t>
  </si>
  <si>
    <r>
      <rPr>
        <b/>
        <sz val="8"/>
        <color theme="1"/>
        <rFont val="Verdana"/>
        <family val="2"/>
        <charset val="204"/>
      </rPr>
      <t>ХОХЛАЧЕВА</t>
    </r>
    <r>
      <rPr>
        <sz val="8"/>
        <color theme="1"/>
        <rFont val="Verdana"/>
        <family val="2"/>
        <charset val="204"/>
      </rPr>
      <t xml:space="preserve"> Екатерина, 2007</t>
    </r>
  </si>
  <si>
    <r>
      <rPr>
        <b/>
        <sz val="8"/>
        <color theme="1"/>
        <rFont val="Verdana"/>
        <family val="2"/>
        <charset val="204"/>
      </rPr>
      <t>РАМС</t>
    </r>
    <r>
      <rPr>
        <sz val="8"/>
        <color theme="1"/>
        <rFont val="Verdana"/>
        <family val="2"/>
        <charset val="204"/>
      </rPr>
      <t xml:space="preserve"> Мария, 2006</t>
    </r>
  </si>
  <si>
    <r>
      <rPr>
        <b/>
        <sz val="8"/>
        <color theme="1"/>
        <rFont val="Verdana"/>
        <family val="2"/>
        <charset val="204"/>
      </rPr>
      <t>АЛЕКСАНДРОВА</t>
    </r>
    <r>
      <rPr>
        <sz val="8"/>
        <color theme="1"/>
        <rFont val="Verdana"/>
        <family val="2"/>
        <charset val="204"/>
      </rPr>
      <t xml:space="preserve"> Арина, 2007</t>
    </r>
  </si>
  <si>
    <r>
      <rPr>
        <b/>
        <sz val="14"/>
        <color theme="1"/>
        <rFont val="Calibri"/>
        <family val="2"/>
        <charset val="204"/>
        <scheme val="minor"/>
      </rPr>
      <t xml:space="preserve">Предварительный приз А. Дети (мальчики, </t>
    </r>
    <r>
      <rPr>
        <b/>
        <sz val="16"/>
        <color theme="1"/>
        <rFont val="Calibri"/>
        <family val="2"/>
        <charset val="204"/>
        <scheme val="minor"/>
      </rPr>
      <t>девочки)</t>
    </r>
  </si>
  <si>
    <r>
      <t>Судьи:С</t>
    </r>
    <r>
      <rPr>
        <sz val="11"/>
        <color theme="1"/>
        <rFont val="Verdana"/>
        <family val="2"/>
        <charset val="204"/>
      </rPr>
      <t>-Беликов В.,Хромов Н.,Карпина Н.</t>
    </r>
  </si>
  <si>
    <t>2 юн</t>
  </si>
  <si>
    <t>КСК "Путьково"</t>
  </si>
  <si>
    <r>
      <rPr>
        <b/>
        <sz val="8"/>
        <color theme="1"/>
        <rFont val="Verdana"/>
        <family val="2"/>
        <charset val="204"/>
      </rPr>
      <t>ИНГТРИГА-</t>
    </r>
    <r>
      <rPr>
        <sz val="8"/>
        <color theme="1"/>
        <rFont val="Verdana"/>
        <family val="2"/>
        <charset val="204"/>
      </rPr>
      <t>12, коб, рыж, трак</t>
    </r>
  </si>
  <si>
    <r>
      <rPr>
        <b/>
        <sz val="8"/>
        <color theme="1"/>
        <rFont val="Verdana"/>
        <family val="2"/>
        <charset val="204"/>
      </rPr>
      <t>БЕЛЬВЕДЕР</t>
    </r>
    <r>
      <rPr>
        <sz val="8"/>
        <color theme="1"/>
        <rFont val="Verdana"/>
        <family val="2"/>
        <charset val="204"/>
      </rPr>
      <t>-01, мер, рыж</t>
    </r>
  </si>
  <si>
    <r>
      <t>ПЕРИС-</t>
    </r>
    <r>
      <rPr>
        <sz val="8"/>
        <color theme="1"/>
        <rFont val="Verdana"/>
        <family val="2"/>
        <charset val="204"/>
      </rPr>
      <t>11, коб, рыж, трак, Экспресс, ОАО"Сосновка"</t>
    </r>
  </si>
  <si>
    <r>
      <t>ХАММЕР-</t>
    </r>
    <r>
      <rPr>
        <sz val="8"/>
        <color theme="1"/>
        <rFont val="Verdana"/>
        <family val="2"/>
        <charset val="204"/>
      </rPr>
      <t>04, мер, рыж, полукр, Россия</t>
    </r>
  </si>
  <si>
    <r>
      <rPr>
        <b/>
        <sz val="8"/>
        <color theme="1"/>
        <rFont val="Verdana"/>
        <family val="2"/>
        <charset val="204"/>
      </rPr>
      <t>МАНУСКРИПТ</t>
    </r>
    <r>
      <rPr>
        <sz val="8"/>
        <color theme="1"/>
        <rFont val="Verdana"/>
        <family val="2"/>
        <charset val="204"/>
      </rPr>
      <t>-02, мер, сер, орл рыс, Парафин, ОАО "Хреновской КЗ"</t>
    </r>
  </si>
  <si>
    <r>
      <t>ТРАВУШКА-</t>
    </r>
    <r>
      <rPr>
        <sz val="8"/>
        <color theme="1"/>
        <rFont val="Verdana"/>
        <family val="2"/>
        <charset val="204"/>
      </rPr>
      <t>00, коб, т-гнед, полукр, н.з., Перевозский к.з</t>
    </r>
  </si>
  <si>
    <r>
      <t>НЭО-</t>
    </r>
    <r>
      <rPr>
        <sz val="8"/>
        <color theme="1"/>
        <rFont val="Verdana"/>
        <family val="2"/>
        <charset val="204"/>
      </rPr>
      <t>11, вор, мер, полукр, Дигор, Ставропольский край</t>
    </r>
  </si>
  <si>
    <r>
      <t>ПЕГАС-</t>
    </r>
    <r>
      <rPr>
        <sz val="8"/>
        <color theme="1"/>
        <rFont val="Verdana"/>
        <family val="2"/>
        <charset val="204"/>
      </rPr>
      <t>12, мер, гнед</t>
    </r>
  </si>
  <si>
    <r>
      <t>ЛАГУНА</t>
    </r>
    <r>
      <rPr>
        <sz val="8"/>
        <color theme="1"/>
        <rFont val="Verdana"/>
        <family val="2"/>
        <charset val="204"/>
      </rPr>
      <t>-05,коб.,сол.,пони</t>
    </r>
  </si>
  <si>
    <r>
      <rPr>
        <b/>
        <sz val="8"/>
        <color theme="1"/>
        <rFont val="Verdana"/>
        <family val="2"/>
        <charset val="204"/>
      </rPr>
      <t>БУДИМИР</t>
    </r>
    <r>
      <rPr>
        <sz val="8"/>
        <color theme="1"/>
        <rFont val="Verdana"/>
        <family val="2"/>
        <charset val="204"/>
      </rPr>
      <t>-08</t>
    </r>
  </si>
  <si>
    <r>
      <rPr>
        <b/>
        <sz val="8"/>
        <color theme="1"/>
        <rFont val="Verdana"/>
        <family val="2"/>
        <charset val="204"/>
      </rPr>
      <t>САМБА-</t>
    </r>
    <r>
      <rPr>
        <sz val="8"/>
        <color theme="1"/>
        <rFont val="Verdana"/>
        <family val="2"/>
        <charset val="204"/>
      </rPr>
      <t>06, коб, сер, гановер, Маркиз, Харьковский конный завод</t>
    </r>
  </si>
  <si>
    <r>
      <rPr>
        <b/>
        <sz val="8"/>
        <color theme="1"/>
        <rFont val="Verdana"/>
        <family val="2"/>
        <charset val="204"/>
      </rPr>
      <t>АРХИМЕД</t>
    </r>
    <r>
      <rPr>
        <sz val="8"/>
        <color theme="1"/>
        <rFont val="Verdana"/>
        <family val="2"/>
        <charset val="204"/>
      </rPr>
      <t>-08</t>
    </r>
  </si>
  <si>
    <r>
      <t>ГЕЛИКОН-</t>
    </r>
    <r>
      <rPr>
        <sz val="8"/>
        <color theme="1"/>
        <rFont val="Verdana"/>
        <family val="2"/>
        <charset val="204"/>
      </rPr>
      <t>04, мер, гнед, орл. Рыс, Никотин, Хреновский к/з</t>
    </r>
  </si>
  <si>
    <r>
      <rPr>
        <b/>
        <sz val="8"/>
        <color theme="1"/>
        <rFont val="Verdana"/>
        <family val="2"/>
        <charset val="204"/>
      </rPr>
      <t>ВОРОТЫНЦЕВА</t>
    </r>
    <r>
      <rPr>
        <sz val="8"/>
        <color theme="1"/>
        <rFont val="Verdana"/>
        <family val="2"/>
        <charset val="204"/>
      </rPr>
      <t xml:space="preserve"> Ирина, 2007</t>
    </r>
  </si>
  <si>
    <r>
      <rPr>
        <b/>
        <sz val="8"/>
        <color theme="1"/>
        <rFont val="Verdana"/>
        <family val="2"/>
        <charset val="204"/>
      </rPr>
      <t>ОСИПОВА</t>
    </r>
    <r>
      <rPr>
        <sz val="8"/>
        <color theme="1"/>
        <rFont val="Verdana"/>
        <family val="2"/>
        <charset val="204"/>
      </rPr>
      <t xml:space="preserve"> Анастасия, 2005</t>
    </r>
  </si>
  <si>
    <r>
      <rPr>
        <b/>
        <sz val="8"/>
        <color theme="1"/>
        <rFont val="Verdana"/>
        <family val="2"/>
        <charset val="204"/>
      </rPr>
      <t>МАЯНСКАЯ</t>
    </r>
    <r>
      <rPr>
        <sz val="8"/>
        <color theme="1"/>
        <rFont val="Verdana"/>
        <family val="2"/>
        <charset val="204"/>
      </rPr>
      <t xml:space="preserve"> София, 2006</t>
    </r>
  </si>
  <si>
    <r>
      <rPr>
        <b/>
        <sz val="8"/>
        <rFont val="Verdana"/>
        <family val="2"/>
        <charset val="204"/>
      </rPr>
      <t>КАЮРОВА</t>
    </r>
    <r>
      <rPr>
        <sz val="8"/>
        <rFont val="Verdana"/>
        <family val="2"/>
        <charset val="204"/>
      </rPr>
      <t xml:space="preserve"> Арина, 2005</t>
    </r>
  </si>
  <si>
    <r>
      <rPr>
        <b/>
        <sz val="8"/>
        <color theme="1"/>
        <rFont val="Verdana"/>
        <family val="2"/>
        <charset val="204"/>
      </rPr>
      <t>ЧУРМЕЕВА</t>
    </r>
    <r>
      <rPr>
        <sz val="8"/>
        <color theme="1"/>
        <rFont val="Verdana"/>
        <family val="2"/>
        <charset val="204"/>
      </rPr>
      <t xml:space="preserve"> Александра, 2005</t>
    </r>
  </si>
  <si>
    <r>
      <rPr>
        <b/>
        <sz val="8"/>
        <color theme="1"/>
        <rFont val="Verdana"/>
        <family val="2"/>
        <charset val="204"/>
      </rPr>
      <t>ИЛЬИНА</t>
    </r>
    <r>
      <rPr>
        <sz val="8"/>
        <color theme="1"/>
        <rFont val="Verdana"/>
        <family val="2"/>
        <charset val="204"/>
      </rPr>
      <t xml:space="preserve"> Владислава, 2008</t>
    </r>
  </si>
  <si>
    <r>
      <rPr>
        <b/>
        <sz val="8"/>
        <color theme="1"/>
        <rFont val="Verdana"/>
        <family val="2"/>
        <charset val="204"/>
      </rPr>
      <t>УЛАНОВА</t>
    </r>
    <r>
      <rPr>
        <sz val="8"/>
        <color theme="1"/>
        <rFont val="Verdana"/>
        <family val="2"/>
        <charset val="204"/>
      </rPr>
      <t xml:space="preserve"> Александра, 2006</t>
    </r>
  </si>
  <si>
    <r>
      <rPr>
        <b/>
        <sz val="8"/>
        <color theme="1"/>
        <rFont val="Verdana"/>
        <family val="2"/>
        <charset val="204"/>
      </rPr>
      <t>УВЯТКИНА</t>
    </r>
    <r>
      <rPr>
        <sz val="8"/>
        <color theme="1"/>
        <rFont val="Verdana"/>
        <family val="2"/>
        <charset val="204"/>
      </rPr>
      <t xml:space="preserve"> Анна, 2006</t>
    </r>
  </si>
  <si>
    <r>
      <rPr>
        <b/>
        <sz val="8"/>
        <color theme="1"/>
        <rFont val="Verdana"/>
        <family val="2"/>
        <charset val="204"/>
      </rPr>
      <t>РОМАШИНА</t>
    </r>
    <r>
      <rPr>
        <sz val="8"/>
        <color theme="1"/>
        <rFont val="Verdana"/>
        <family val="2"/>
        <charset val="204"/>
      </rPr>
      <t xml:space="preserve"> Ксения, 2005</t>
    </r>
  </si>
  <si>
    <r>
      <rPr>
        <b/>
        <sz val="8"/>
        <color theme="1"/>
        <rFont val="Verdana"/>
        <family val="2"/>
        <charset val="204"/>
      </rPr>
      <t>ИВАНОВА</t>
    </r>
    <r>
      <rPr>
        <sz val="8"/>
        <color theme="1"/>
        <rFont val="Verdana"/>
        <family val="2"/>
        <charset val="204"/>
      </rPr>
      <t xml:space="preserve"> Екатерина, 2006</t>
    </r>
  </si>
  <si>
    <r>
      <rPr>
        <b/>
        <sz val="8"/>
        <color theme="1"/>
        <rFont val="Verdana"/>
        <family val="2"/>
        <charset val="204"/>
      </rPr>
      <t>ПЛОТНИКОВА</t>
    </r>
    <r>
      <rPr>
        <sz val="8"/>
        <color theme="1"/>
        <rFont val="Verdana"/>
        <family val="2"/>
        <charset val="204"/>
      </rPr>
      <t xml:space="preserve"> Анастасия, 2005</t>
    </r>
  </si>
  <si>
    <r>
      <rPr>
        <b/>
        <sz val="8"/>
        <color theme="1"/>
        <rFont val="Verdana"/>
        <family val="2"/>
        <charset val="204"/>
      </rPr>
      <t>КИРИЛЛИНА</t>
    </r>
    <r>
      <rPr>
        <sz val="8"/>
        <color theme="1"/>
        <rFont val="Verdana"/>
        <family val="2"/>
        <charset val="204"/>
      </rPr>
      <t xml:space="preserve"> Полина, 2006</t>
    </r>
  </si>
  <si>
    <r>
      <rPr>
        <b/>
        <sz val="8"/>
        <color theme="1"/>
        <rFont val="Verdana"/>
        <family val="2"/>
        <charset val="204"/>
      </rPr>
      <t>ЗАЛИЦАЕВА</t>
    </r>
    <r>
      <rPr>
        <sz val="8"/>
        <color theme="1"/>
        <rFont val="Verdana"/>
        <family val="2"/>
        <charset val="204"/>
      </rPr>
      <t xml:space="preserve"> Ульяна, 2008</t>
    </r>
  </si>
  <si>
    <r>
      <rPr>
        <b/>
        <sz val="8"/>
        <color theme="1"/>
        <rFont val="Verdana"/>
        <family val="2"/>
        <charset val="204"/>
      </rPr>
      <t>КАЗАКОВА</t>
    </r>
    <r>
      <rPr>
        <sz val="8"/>
        <color theme="1"/>
        <rFont val="Verdana"/>
        <family val="2"/>
        <charset val="204"/>
      </rPr>
      <t xml:space="preserve"> Полина, 2005</t>
    </r>
  </si>
  <si>
    <r>
      <rPr>
        <b/>
        <sz val="8"/>
        <color theme="1"/>
        <rFont val="Verdana"/>
        <family val="2"/>
        <charset val="204"/>
      </rPr>
      <t>ЛЯЛЬКОВА</t>
    </r>
    <r>
      <rPr>
        <sz val="8"/>
        <color theme="1"/>
        <rFont val="Verdana"/>
        <family val="2"/>
        <charset val="204"/>
      </rPr>
      <t xml:space="preserve"> Вера, 2005</t>
    </r>
  </si>
  <si>
    <r>
      <rPr>
        <b/>
        <sz val="8"/>
        <color theme="1"/>
        <rFont val="Verdana"/>
        <family val="2"/>
        <charset val="204"/>
      </rPr>
      <t>ДРЯХЛОВА</t>
    </r>
    <r>
      <rPr>
        <sz val="8"/>
        <color theme="1"/>
        <rFont val="Verdana"/>
        <family val="2"/>
        <charset val="204"/>
      </rPr>
      <t xml:space="preserve"> Елена, 2006</t>
    </r>
  </si>
  <si>
    <r>
      <rPr>
        <b/>
        <sz val="8"/>
        <color theme="1"/>
        <rFont val="Verdana"/>
        <family val="2"/>
        <charset val="204"/>
      </rPr>
      <t>СУББОТИНА</t>
    </r>
    <r>
      <rPr>
        <sz val="8"/>
        <color theme="1"/>
        <rFont val="Verdana"/>
        <family val="2"/>
        <charset val="204"/>
      </rPr>
      <t xml:space="preserve"> Кристина, 2005</t>
    </r>
  </si>
  <si>
    <r>
      <rPr>
        <b/>
        <sz val="8"/>
        <color theme="1"/>
        <rFont val="Verdana"/>
        <family val="2"/>
        <charset val="204"/>
      </rPr>
      <t>ТУРКИНА</t>
    </r>
    <r>
      <rPr>
        <sz val="8"/>
        <color theme="1"/>
        <rFont val="Verdana"/>
        <family val="2"/>
        <charset val="204"/>
      </rPr>
      <t xml:space="preserve"> Дарина, 2005</t>
    </r>
  </si>
  <si>
    <r>
      <rPr>
        <b/>
        <sz val="8"/>
        <color theme="1"/>
        <rFont val="Verdana"/>
        <family val="2"/>
        <charset val="204"/>
      </rPr>
      <t>ТОН</t>
    </r>
    <r>
      <rPr>
        <sz val="8"/>
        <color theme="1"/>
        <rFont val="Verdana"/>
        <family val="2"/>
        <charset val="204"/>
      </rPr>
      <t xml:space="preserve"> Мария, 2005</t>
    </r>
  </si>
  <si>
    <t>Командный приз. Дети (Любители)</t>
  </si>
  <si>
    <t xml:space="preserve"> НЦВЕ</t>
  </si>
  <si>
    <r>
      <rPr>
        <b/>
        <sz val="8"/>
        <color theme="1"/>
        <rFont val="Verdana"/>
        <family val="2"/>
        <charset val="204"/>
      </rPr>
      <t>МАНУСКРИПТ</t>
    </r>
    <r>
      <rPr>
        <sz val="8"/>
        <color theme="1"/>
        <rFont val="Verdana"/>
        <family val="2"/>
        <charset val="204"/>
      </rPr>
      <t>-02, мер, сер, орл рыс</t>
    </r>
  </si>
  <si>
    <r>
      <rPr>
        <b/>
        <sz val="8"/>
        <color theme="1"/>
        <rFont val="Verdana"/>
        <family val="2"/>
        <charset val="204"/>
      </rPr>
      <t>НЕБЕСНЫЙ</t>
    </r>
    <r>
      <rPr>
        <sz val="8"/>
        <color theme="1"/>
        <rFont val="Verdana"/>
        <family val="2"/>
        <charset val="204"/>
      </rPr>
      <t>-00, мер, вор, РВП</t>
    </r>
  </si>
  <si>
    <r>
      <rPr>
        <b/>
        <sz val="8"/>
        <color theme="1"/>
        <rFont val="Verdana"/>
        <family val="2"/>
        <charset val="204"/>
      </rPr>
      <t>ГЛОРИЯ</t>
    </r>
    <r>
      <rPr>
        <sz val="8"/>
        <color theme="1"/>
        <rFont val="Verdana"/>
        <family val="2"/>
        <charset val="204"/>
      </rPr>
      <t>-00, коб, т гнед, Гусар, КФХ "Простор"</t>
    </r>
  </si>
  <si>
    <r>
      <rPr>
        <b/>
        <sz val="8"/>
        <color theme="1"/>
        <rFont val="Verdana"/>
        <family val="2"/>
        <charset val="204"/>
      </rPr>
      <t>ПИТЕР ПЕН</t>
    </r>
    <r>
      <rPr>
        <sz val="8"/>
        <color theme="1"/>
        <rFont val="Verdana"/>
        <family val="2"/>
        <charset val="204"/>
      </rPr>
      <t>-04, мер, рыж, полукр, Россия</t>
    </r>
  </si>
  <si>
    <r>
      <t>КРУИЗ-</t>
    </r>
    <r>
      <rPr>
        <sz val="8"/>
        <color theme="1"/>
        <rFont val="Verdana"/>
        <family val="2"/>
        <charset val="204"/>
      </rPr>
      <t>12</t>
    </r>
  </si>
  <si>
    <r>
      <t>ПЕРИС-</t>
    </r>
    <r>
      <rPr>
        <sz val="8"/>
        <color theme="1"/>
        <rFont val="Verdana"/>
        <family val="2"/>
        <charset val="204"/>
      </rPr>
      <t>11, коб, рыж, трак</t>
    </r>
  </si>
  <si>
    <r>
      <t>ГАМБИТ-</t>
    </r>
    <r>
      <rPr>
        <sz val="8"/>
        <color theme="1"/>
        <rFont val="Verdana"/>
        <family val="2"/>
        <charset val="204"/>
      </rPr>
      <t>07, буд, Гром</t>
    </r>
  </si>
  <si>
    <r>
      <rPr>
        <b/>
        <sz val="8"/>
        <color theme="1"/>
        <rFont val="Verdana"/>
        <family val="2"/>
        <charset val="204"/>
      </rPr>
      <t>МАЗАНОВА</t>
    </r>
    <r>
      <rPr>
        <sz val="8"/>
        <color theme="1"/>
        <rFont val="Verdana"/>
        <family val="2"/>
        <charset val="204"/>
      </rPr>
      <t xml:space="preserve"> Богдана, 2004</t>
    </r>
  </si>
  <si>
    <r>
      <rPr>
        <b/>
        <sz val="8"/>
        <color theme="1"/>
        <rFont val="Verdana"/>
        <family val="2"/>
        <charset val="204"/>
      </rPr>
      <t>СМИРНОВА</t>
    </r>
    <r>
      <rPr>
        <sz val="8"/>
        <color theme="1"/>
        <rFont val="Verdana"/>
        <family val="2"/>
        <charset val="204"/>
      </rPr>
      <t xml:space="preserve"> Анастасия</t>
    </r>
  </si>
  <si>
    <t>ЭФЕСТ</t>
  </si>
  <si>
    <r>
      <rPr>
        <b/>
        <sz val="8"/>
        <color theme="1"/>
        <rFont val="Verdana"/>
        <family val="2"/>
        <charset val="204"/>
      </rPr>
      <t>ГРИШАНОВА</t>
    </r>
    <r>
      <rPr>
        <sz val="8"/>
        <color theme="1"/>
        <rFont val="Verdana"/>
        <family val="2"/>
        <charset val="204"/>
      </rPr>
      <t xml:space="preserve"> Мария, 2005</t>
    </r>
  </si>
  <si>
    <r>
      <rPr>
        <b/>
        <sz val="8"/>
        <color theme="1"/>
        <rFont val="Verdana"/>
        <family val="2"/>
        <charset val="204"/>
      </rPr>
      <t>ОПАЛИХИНА</t>
    </r>
    <r>
      <rPr>
        <sz val="8"/>
        <color theme="1"/>
        <rFont val="Verdana"/>
        <family val="2"/>
        <charset val="204"/>
      </rPr>
      <t xml:space="preserve"> Валерия, 2006</t>
    </r>
  </si>
  <si>
    <r>
      <rPr>
        <b/>
        <sz val="8"/>
        <color theme="1"/>
        <rFont val="Verdana"/>
        <family val="2"/>
        <charset val="204"/>
      </rPr>
      <t>МЕЗИНОВ</t>
    </r>
    <r>
      <rPr>
        <sz val="8"/>
        <color theme="1"/>
        <rFont val="Verdana"/>
        <family val="2"/>
        <charset val="204"/>
      </rPr>
      <t xml:space="preserve"> Никита, 2006</t>
    </r>
  </si>
  <si>
    <r>
      <rPr>
        <b/>
        <sz val="8"/>
        <color theme="1"/>
        <rFont val="Verdana"/>
        <family val="2"/>
        <charset val="204"/>
      </rPr>
      <t>ЗАМЫСЛОВ</t>
    </r>
    <r>
      <rPr>
        <sz val="8"/>
        <color theme="1"/>
        <rFont val="Verdana"/>
        <family val="2"/>
        <charset val="204"/>
      </rPr>
      <t xml:space="preserve"> Олег, 2005</t>
    </r>
  </si>
  <si>
    <r>
      <rPr>
        <b/>
        <sz val="8"/>
        <color theme="1"/>
        <rFont val="Verdana"/>
        <family val="2"/>
        <charset val="204"/>
      </rPr>
      <t>ХОХЛОВА</t>
    </r>
    <r>
      <rPr>
        <sz val="8"/>
        <color theme="1"/>
        <rFont val="Verdana"/>
        <family val="2"/>
        <charset val="204"/>
      </rPr>
      <t xml:space="preserve"> Арина, 2006</t>
    </r>
  </si>
  <si>
    <r>
      <rPr>
        <b/>
        <sz val="8"/>
        <color theme="1"/>
        <rFont val="Verdana"/>
        <family val="2"/>
        <charset val="204"/>
      </rPr>
      <t>МИШИНА</t>
    </r>
    <r>
      <rPr>
        <sz val="8"/>
        <color theme="1"/>
        <rFont val="Verdana"/>
        <family val="2"/>
        <charset val="204"/>
      </rPr>
      <t xml:space="preserve"> Полина, 2005</t>
    </r>
  </si>
  <si>
    <t>КМС</t>
  </si>
  <si>
    <r>
      <rPr>
        <b/>
        <sz val="8"/>
        <color theme="1"/>
        <rFont val="Verdana"/>
        <family val="2"/>
        <charset val="204"/>
      </rPr>
      <t>КЕНИЯ-</t>
    </r>
    <r>
      <rPr>
        <sz val="8"/>
        <color theme="1"/>
        <rFont val="Verdana"/>
        <family val="2"/>
        <charset val="204"/>
      </rPr>
      <t>11,коб, вор, великопольская, Хингис, Польша</t>
    </r>
  </si>
  <si>
    <r>
      <t>САНДЕРРО-</t>
    </r>
    <r>
      <rPr>
        <sz val="8"/>
        <color theme="1"/>
        <rFont val="Verdana"/>
        <family val="2"/>
        <charset val="204"/>
      </rPr>
      <t>08, мер, вор, ольд, Германия</t>
    </r>
  </si>
  <si>
    <r>
      <t>ХОЛСТ УХТОХМЫ</t>
    </r>
    <r>
      <rPr>
        <sz val="8"/>
        <color theme="1"/>
        <rFont val="Verdana"/>
        <family val="2"/>
        <charset val="204"/>
      </rPr>
      <t>-06</t>
    </r>
  </si>
  <si>
    <t>БУРБОН</t>
  </si>
  <si>
    <r>
      <t>ТОТАЛ ВИКТОРИ</t>
    </r>
    <r>
      <rPr>
        <sz val="8"/>
        <color theme="1"/>
        <rFont val="Verdana"/>
        <family val="2"/>
        <charset val="204"/>
      </rPr>
      <t>-13</t>
    </r>
  </si>
  <si>
    <r>
      <t>ВЛАДЕЛИНА-</t>
    </r>
    <r>
      <rPr>
        <sz val="8"/>
        <color theme="1"/>
        <rFont val="Verdana"/>
        <family val="2"/>
        <charset val="204"/>
      </rPr>
      <t>12</t>
    </r>
  </si>
  <si>
    <r>
      <t>ВОДОПАД</t>
    </r>
    <r>
      <rPr>
        <sz val="8"/>
        <color theme="1"/>
        <rFont val="Verdana"/>
        <family val="2"/>
        <charset val="204"/>
      </rPr>
      <t>-12</t>
    </r>
  </si>
  <si>
    <r>
      <rPr>
        <b/>
        <sz val="8"/>
        <color theme="1"/>
        <rFont val="Verdana"/>
        <family val="2"/>
        <charset val="204"/>
      </rPr>
      <t>БРИГ</t>
    </r>
    <r>
      <rPr>
        <sz val="8"/>
        <color theme="1"/>
        <rFont val="Verdana"/>
        <family val="2"/>
        <charset val="204"/>
      </rPr>
      <t>-09</t>
    </r>
  </si>
  <si>
    <r>
      <rPr>
        <b/>
        <sz val="8"/>
        <color theme="1"/>
        <rFont val="Verdana"/>
        <family val="2"/>
        <charset val="204"/>
      </rPr>
      <t>УСМАНОВА</t>
    </r>
    <r>
      <rPr>
        <sz val="8"/>
        <color theme="1"/>
        <rFont val="Verdana"/>
        <family val="2"/>
        <charset val="204"/>
      </rPr>
      <t xml:space="preserve"> Яна, 2003</t>
    </r>
  </si>
  <si>
    <r>
      <rPr>
        <b/>
        <sz val="8"/>
        <color theme="1"/>
        <rFont val="Verdana"/>
        <family val="2"/>
        <charset val="204"/>
      </rPr>
      <t>ИЛЬИЧЕВА</t>
    </r>
    <r>
      <rPr>
        <sz val="8"/>
        <color theme="1"/>
        <rFont val="Verdana"/>
        <family val="2"/>
        <charset val="204"/>
      </rPr>
      <t xml:space="preserve"> Ольга, 2003</t>
    </r>
  </si>
  <si>
    <r>
      <rPr>
        <b/>
        <sz val="8"/>
        <color theme="1"/>
        <rFont val="Verdana"/>
        <family val="2"/>
        <charset val="204"/>
      </rPr>
      <t>АРТЕМЬЕВА</t>
    </r>
    <r>
      <rPr>
        <sz val="8"/>
        <color theme="1"/>
        <rFont val="Verdana"/>
        <family val="2"/>
        <charset val="204"/>
      </rPr>
      <t xml:space="preserve"> Мария, 2003</t>
    </r>
  </si>
  <si>
    <r>
      <rPr>
        <b/>
        <sz val="8"/>
        <color theme="1"/>
        <rFont val="Verdana"/>
        <family val="2"/>
        <charset val="204"/>
      </rPr>
      <t>ЕРЕМИНА</t>
    </r>
    <r>
      <rPr>
        <sz val="8"/>
        <color theme="1"/>
        <rFont val="Verdana"/>
        <family val="2"/>
        <charset val="204"/>
      </rPr>
      <t xml:space="preserve"> Марина, 2002</t>
    </r>
  </si>
  <si>
    <r>
      <rPr>
        <b/>
        <sz val="8"/>
        <color theme="1"/>
        <rFont val="Verdana"/>
        <family val="2"/>
        <charset val="204"/>
      </rPr>
      <t>ВОЛКОВА</t>
    </r>
    <r>
      <rPr>
        <sz val="8"/>
        <color theme="1"/>
        <rFont val="Verdana"/>
        <family val="2"/>
        <charset val="204"/>
      </rPr>
      <t xml:space="preserve"> Елизавета</t>
    </r>
  </si>
  <si>
    <r>
      <rPr>
        <b/>
        <sz val="8"/>
        <color theme="1"/>
        <rFont val="Verdana"/>
        <family val="2"/>
        <charset val="204"/>
      </rPr>
      <t>КОЛЬЯКОВА</t>
    </r>
    <r>
      <rPr>
        <sz val="8"/>
        <color theme="1"/>
        <rFont val="Verdana"/>
        <family val="2"/>
        <charset val="204"/>
      </rPr>
      <t xml:space="preserve"> Дарья, 2004</t>
    </r>
  </si>
  <si>
    <r>
      <rPr>
        <b/>
        <sz val="8"/>
        <color theme="1"/>
        <rFont val="Verdana"/>
        <family val="2"/>
        <charset val="204"/>
      </rPr>
      <t>ДОРОНИНА</t>
    </r>
    <r>
      <rPr>
        <sz val="8"/>
        <color theme="1"/>
        <rFont val="Verdana"/>
        <family val="2"/>
        <charset val="204"/>
      </rPr>
      <t xml:space="preserve"> Екатерина, 2003</t>
    </r>
  </si>
  <si>
    <r>
      <rPr>
        <b/>
        <sz val="8"/>
        <color theme="1"/>
        <rFont val="Verdana"/>
        <family val="2"/>
        <charset val="204"/>
      </rPr>
      <t>КОРОТИНА</t>
    </r>
    <r>
      <rPr>
        <sz val="8"/>
        <color theme="1"/>
        <rFont val="Verdana"/>
        <family val="2"/>
        <charset val="204"/>
      </rPr>
      <t xml:space="preserve"> Любовь</t>
    </r>
  </si>
  <si>
    <r>
      <rPr>
        <b/>
        <sz val="8"/>
        <color theme="1"/>
        <rFont val="Verdana"/>
        <family val="2"/>
        <charset val="204"/>
      </rPr>
      <t>ШЕВЦОВА</t>
    </r>
    <r>
      <rPr>
        <sz val="8"/>
        <color theme="1"/>
        <rFont val="Verdana"/>
        <family val="2"/>
        <charset val="204"/>
      </rPr>
      <t xml:space="preserve"> Евгения</t>
    </r>
  </si>
  <si>
    <r>
      <rPr>
        <b/>
        <sz val="8"/>
        <color theme="1"/>
        <rFont val="Verdana"/>
        <family val="2"/>
        <charset val="204"/>
      </rPr>
      <t>РАЖЕВА</t>
    </r>
    <r>
      <rPr>
        <sz val="8"/>
        <color theme="1"/>
        <rFont val="Verdana"/>
        <family val="2"/>
        <charset val="204"/>
      </rPr>
      <t xml:space="preserve"> Мария</t>
    </r>
  </si>
  <si>
    <t>Кубок НЦВЕ</t>
  </si>
  <si>
    <t>I этап</t>
  </si>
  <si>
    <t>III этап</t>
  </si>
  <si>
    <t>не стартовала</t>
  </si>
  <si>
    <r>
      <t>ХАММЕР</t>
    </r>
    <r>
      <rPr>
        <sz val="9"/>
        <color theme="1"/>
        <rFont val="Verdana"/>
        <family val="2"/>
        <charset val="204"/>
      </rPr>
      <t>-04</t>
    </r>
  </si>
  <si>
    <t>КП          %</t>
  </si>
  <si>
    <r>
      <rPr>
        <b/>
        <sz val="8"/>
        <color theme="1"/>
        <rFont val="Verdana"/>
        <family val="2"/>
        <charset val="204"/>
      </rPr>
      <t>ГРЕБНЕВА</t>
    </r>
    <r>
      <rPr>
        <sz val="8"/>
        <color theme="1"/>
        <rFont val="Verdana"/>
        <family val="2"/>
        <charset val="204"/>
      </rPr>
      <t xml:space="preserve"> Венера, 2015</t>
    </r>
  </si>
  <si>
    <t>ПП          %</t>
  </si>
  <si>
    <t>Абсолютное первенство среди детей (мальчики,девочки)</t>
  </si>
  <si>
    <t>Абсолютное первенство среди юношей (юноши, девушки)</t>
  </si>
  <si>
    <r>
      <t>ТОТАЛ ВИКТОРИ</t>
    </r>
    <r>
      <rPr>
        <sz val="9"/>
        <color theme="1"/>
        <rFont val="Verdana"/>
        <family val="2"/>
        <charset val="204"/>
      </rPr>
      <t>-13</t>
    </r>
  </si>
  <si>
    <r>
      <rPr>
        <b/>
        <sz val="8"/>
        <color theme="1"/>
        <rFont val="Verdana"/>
        <family val="2"/>
        <charset val="204"/>
      </rPr>
      <t>ГРИШУНИНА</t>
    </r>
    <r>
      <rPr>
        <sz val="8"/>
        <color theme="1"/>
        <rFont val="Verdana"/>
        <family val="2"/>
        <charset val="204"/>
      </rPr>
      <t xml:space="preserve"> Василиса, 2013</t>
    </r>
  </si>
  <si>
    <r>
      <rPr>
        <b/>
        <sz val="8"/>
        <color theme="1"/>
        <rFont val="Verdana"/>
        <family val="2"/>
        <charset val="204"/>
      </rPr>
      <t>КИРЬЯНОВ</t>
    </r>
    <r>
      <rPr>
        <sz val="8"/>
        <color theme="1"/>
        <rFont val="Verdana"/>
        <family val="2"/>
        <charset val="204"/>
      </rPr>
      <t xml:space="preserve"> Александр, 2014</t>
    </r>
  </si>
  <si>
    <r>
      <rPr>
        <b/>
        <sz val="8"/>
        <color theme="1"/>
        <rFont val="Verdana"/>
        <family val="2"/>
        <charset val="204"/>
      </rPr>
      <t xml:space="preserve">ГЕНЕРАЛОВА </t>
    </r>
    <r>
      <rPr>
        <sz val="8"/>
        <color theme="1"/>
        <rFont val="Verdana"/>
        <family val="2"/>
        <charset val="204"/>
      </rPr>
      <t>Екатерина, 2012</t>
    </r>
  </si>
  <si>
    <r>
      <t xml:space="preserve">ПЕТРОВСКАЯ </t>
    </r>
    <r>
      <rPr>
        <sz val="8"/>
        <color theme="1"/>
        <rFont val="Verdana"/>
        <family val="2"/>
        <charset val="204"/>
      </rPr>
      <t>Мария, 2008</t>
    </r>
  </si>
  <si>
    <t>Предварительный приз А. Дети</t>
  </si>
  <si>
    <r>
      <t xml:space="preserve">ВОРОТЫНЦЕВА </t>
    </r>
    <r>
      <rPr>
        <sz val="8"/>
        <color theme="1"/>
        <rFont val="Verdana"/>
        <family val="2"/>
        <charset val="204"/>
      </rPr>
      <t>Ирина</t>
    </r>
  </si>
  <si>
    <r>
      <t xml:space="preserve">ЗАЙЦЕВА </t>
    </r>
    <r>
      <rPr>
        <sz val="8"/>
        <color theme="1"/>
        <rFont val="Verdana"/>
        <family val="2"/>
        <charset val="204"/>
      </rPr>
      <t>Наталья, 2008</t>
    </r>
  </si>
  <si>
    <t>Абсолютное первенство среди открытого классаа (любители)</t>
  </si>
  <si>
    <r>
      <t>Судьи:</t>
    </r>
    <r>
      <rPr>
        <sz val="11"/>
        <color theme="1"/>
        <rFont val="Verdana"/>
        <family val="2"/>
        <charset val="204"/>
      </rPr>
      <t>Н-Беликов В.,С-Хромов Н.,М-Голубева О.</t>
    </r>
  </si>
  <si>
    <t>20.01.2019г. - I Этап,                                              24.03.2019г. - II Этап,                                                   18-20.10.2019г. - III Этап,                                                             14-15.12.2019г. - Финал</t>
  </si>
  <si>
    <r>
      <t xml:space="preserve">КОЖЕВНИКОВА </t>
    </r>
    <r>
      <rPr>
        <sz val="8"/>
        <rFont val="Verdana"/>
        <family val="2"/>
        <charset val="204"/>
      </rPr>
      <t>Вероника, 2009</t>
    </r>
  </si>
  <si>
    <t>МЦ "Надежда"</t>
  </si>
  <si>
    <t xml:space="preserve"> КСК "Путьково" Нижегородская область</t>
  </si>
  <si>
    <t>МЦ "Надежда" Нижегородская область</t>
  </si>
  <si>
    <t>14-15.12.2019г</t>
  </si>
  <si>
    <r>
      <rPr>
        <b/>
        <sz val="9"/>
        <color theme="1"/>
        <rFont val="Verdana"/>
        <family val="2"/>
        <charset val="204"/>
      </rPr>
      <t>РАМС</t>
    </r>
    <r>
      <rPr>
        <sz val="9"/>
        <color theme="1"/>
        <rFont val="Verdana"/>
        <family val="2"/>
        <charset val="204"/>
      </rPr>
      <t xml:space="preserve"> Мария, 2006</t>
    </r>
  </si>
  <si>
    <r>
      <rPr>
        <b/>
        <sz val="9"/>
        <color theme="1"/>
        <rFont val="Verdana"/>
        <family val="2"/>
        <charset val="204"/>
      </rPr>
      <t>КУЗИНА</t>
    </r>
    <r>
      <rPr>
        <sz val="9"/>
        <color theme="1"/>
        <rFont val="Verdana"/>
        <family val="2"/>
        <charset val="204"/>
      </rPr>
      <t>-09, коб, т гнед, кл пони</t>
    </r>
  </si>
  <si>
    <r>
      <rPr>
        <b/>
        <sz val="9"/>
        <color theme="1"/>
        <rFont val="Verdana"/>
        <family val="2"/>
        <charset val="204"/>
      </rPr>
      <t>ХОХЛАЧЕВА</t>
    </r>
    <r>
      <rPr>
        <sz val="9"/>
        <color theme="1"/>
        <rFont val="Verdana"/>
        <family val="2"/>
        <charset val="204"/>
      </rPr>
      <t xml:space="preserve"> Екатерина, 2007</t>
    </r>
  </si>
  <si>
    <r>
      <rPr>
        <b/>
        <sz val="9"/>
        <color theme="1"/>
        <rFont val="Verdana"/>
        <family val="2"/>
        <charset val="204"/>
      </rPr>
      <t>БУРБОН-</t>
    </r>
    <r>
      <rPr>
        <sz val="9"/>
        <color theme="1"/>
        <rFont val="Verdana"/>
        <family val="2"/>
        <charset val="204"/>
      </rPr>
      <t>08, мер, сер, полукр</t>
    </r>
  </si>
  <si>
    <r>
      <t>Судьи:Н</t>
    </r>
    <r>
      <rPr>
        <sz val="10"/>
        <color theme="1"/>
        <rFont val="Verdana"/>
        <family val="2"/>
        <charset val="204"/>
      </rPr>
      <t>-Голубева О.,</t>
    </r>
    <r>
      <rPr>
        <b/>
        <sz val="10"/>
        <color theme="1"/>
        <rFont val="Verdana"/>
        <family val="2"/>
        <charset val="204"/>
      </rPr>
      <t>С</t>
    </r>
    <r>
      <rPr>
        <sz val="10"/>
        <color theme="1"/>
        <rFont val="Verdana"/>
        <family val="2"/>
        <charset val="204"/>
      </rPr>
      <t>-Хромов Н.,</t>
    </r>
    <r>
      <rPr>
        <b/>
        <sz val="10"/>
        <color theme="1"/>
        <rFont val="Verdana"/>
        <family val="2"/>
        <charset val="204"/>
      </rPr>
      <t>М-</t>
    </r>
    <r>
      <rPr>
        <sz val="10"/>
        <color theme="1"/>
        <rFont val="Verdana"/>
        <family val="2"/>
        <charset val="204"/>
      </rPr>
      <t>Карпина Н.</t>
    </r>
  </si>
  <si>
    <r>
      <rPr>
        <b/>
        <sz val="8"/>
        <color theme="1"/>
        <rFont val="Verdana"/>
        <family val="2"/>
        <charset val="204"/>
      </rPr>
      <t>ИНТРИГА-</t>
    </r>
    <r>
      <rPr>
        <sz val="8"/>
        <color theme="1"/>
        <rFont val="Verdana"/>
        <family val="2"/>
        <charset val="204"/>
      </rPr>
      <t>12, коб, рыж, трак</t>
    </r>
  </si>
  <si>
    <t>2юн</t>
  </si>
  <si>
    <r>
      <rPr>
        <b/>
        <sz val="8"/>
        <rFont val="Verdana"/>
        <family val="2"/>
        <charset val="204"/>
      </rPr>
      <t>КРЕШТОПОВА</t>
    </r>
    <r>
      <rPr>
        <sz val="8"/>
        <rFont val="Verdana"/>
        <family val="2"/>
        <charset val="204"/>
      </rPr>
      <t xml:space="preserve"> Елизавета, 2006</t>
    </r>
  </si>
  <si>
    <r>
      <rPr>
        <b/>
        <sz val="8"/>
        <color theme="1"/>
        <rFont val="Verdana"/>
        <family val="2"/>
        <charset val="204"/>
      </rPr>
      <t>ШАРГАЕВА</t>
    </r>
    <r>
      <rPr>
        <sz val="8"/>
        <color theme="1"/>
        <rFont val="Verdana"/>
        <family val="2"/>
        <charset val="204"/>
      </rPr>
      <t xml:space="preserve"> Аксиния, 2006</t>
    </r>
  </si>
  <si>
    <r>
      <t>Судьи:Н</t>
    </r>
    <r>
      <rPr>
        <sz val="11"/>
        <color theme="1"/>
        <rFont val="Verdana"/>
        <family val="2"/>
        <charset val="204"/>
      </rPr>
      <t>-Беликов В.,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-Хромов Н.,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Голубева О.</t>
    </r>
  </si>
  <si>
    <r>
      <t>Судьи:Н</t>
    </r>
    <r>
      <rPr>
        <sz val="11"/>
        <color theme="1"/>
        <rFont val="Verdana"/>
        <family val="2"/>
        <charset val="204"/>
      </rPr>
      <t>-Хромов Н.,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-Карпина Н,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Беликов В.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</si>
</sst>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2"/>
      <name val="Calibri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Verdana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22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7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6" fillId="0" borderId="0"/>
  </cellStyleXfs>
  <cellXfs count="156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1" xfId="0" applyFont="1" applyBorder="1" applyAlignment="1"/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19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textRotation="90" wrapText="1"/>
      <protection locked="0"/>
    </xf>
    <xf numFmtId="164" fontId="17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" fontId="19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/>
    <xf numFmtId="1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20" fontId="15" fillId="0" borderId="3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25" fillId="3" borderId="11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 textRotation="90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164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8" fillId="2" borderId="2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18" fillId="2" borderId="2" xfId="2" applyFont="1" applyFill="1" applyBorder="1" applyAlignment="1" applyProtection="1">
      <alignment horizontal="center" vertical="center" textRotation="90"/>
      <protection locked="0"/>
    </xf>
    <xf numFmtId="0" fontId="18" fillId="2" borderId="5" xfId="2" applyFont="1" applyFill="1" applyBorder="1" applyAlignment="1" applyProtection="1">
      <alignment horizontal="center" vertical="center" textRotation="90"/>
      <protection locked="0"/>
    </xf>
    <xf numFmtId="0" fontId="18" fillId="2" borderId="2" xfId="1" applyFont="1" applyFill="1" applyBorder="1" applyAlignment="1" applyProtection="1">
      <alignment horizontal="center" vertical="center" textRotation="90" wrapText="1"/>
      <protection locked="0"/>
    </xf>
    <xf numFmtId="0" fontId="18" fillId="2" borderId="4" xfId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8" fillId="2" borderId="4" xfId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8" fillId="2" borderId="9" xfId="1" applyFont="1" applyFill="1" applyBorder="1" applyAlignment="1" applyProtection="1">
      <alignment horizontal="center" vertical="center" wrapText="1"/>
      <protection locked="0"/>
    </xf>
    <xf numFmtId="0" fontId="18" fillId="2" borderId="10" xfId="1" applyFont="1" applyFill="1" applyBorder="1" applyAlignment="1" applyProtection="1">
      <alignment horizontal="center" vertical="center" wrapText="1"/>
      <protection locked="0"/>
    </xf>
    <xf numFmtId="0" fontId="18" fillId="2" borderId="11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0" fillId="0" borderId="0" xfId="1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3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view="pageBreakPreview" topLeftCell="A14" zoomScale="90" zoomScaleNormal="100" zoomScaleSheetLayoutView="90" workbookViewId="0">
      <selection activeCell="D18" sqref="D18"/>
    </sheetView>
  </sheetViews>
  <sheetFormatPr defaultRowHeight="15"/>
  <cols>
    <col min="1" max="1" width="5.85546875" customWidth="1"/>
    <col min="2" max="2" width="18.42578125" customWidth="1"/>
    <col min="3" max="3" width="38.140625" customWidth="1"/>
    <col min="4" max="4" width="17.85546875" customWidth="1"/>
    <col min="5" max="6" width="9.28515625" customWidth="1"/>
    <col min="7" max="7" width="9.5703125" customWidth="1"/>
  </cols>
  <sheetData>
    <row r="2" spans="1:7" s="18" customFormat="1" ht="53.25" customHeight="1">
      <c r="A2" s="94" t="s">
        <v>93</v>
      </c>
      <c r="B2" s="94"/>
      <c r="C2" s="94"/>
      <c r="D2" s="94"/>
      <c r="E2" s="94"/>
      <c r="F2" s="94"/>
      <c r="G2" s="94"/>
    </row>
    <row r="3" spans="1:7" ht="30.75" customHeight="1">
      <c r="A3" s="95" t="s">
        <v>1</v>
      </c>
      <c r="B3" s="95"/>
      <c r="C3" s="95"/>
      <c r="D3" s="31"/>
      <c r="E3" s="96" t="s">
        <v>113</v>
      </c>
      <c r="F3" s="96"/>
      <c r="G3" s="96"/>
    </row>
    <row r="4" spans="1:7" s="18" customFormat="1" ht="39" customHeight="1">
      <c r="A4" s="97" t="s">
        <v>140</v>
      </c>
      <c r="B4" s="97"/>
      <c r="C4" s="97"/>
      <c r="D4" s="97"/>
      <c r="E4" s="97"/>
      <c r="F4" s="97"/>
      <c r="G4" s="97"/>
    </row>
    <row r="5" spans="1:7" ht="21.75" customHeight="1">
      <c r="A5" s="98" t="s">
        <v>6</v>
      </c>
      <c r="B5" s="99" t="s">
        <v>77</v>
      </c>
      <c r="C5" s="99" t="s">
        <v>78</v>
      </c>
      <c r="D5" s="99" t="s">
        <v>4</v>
      </c>
      <c r="E5" s="43" t="s">
        <v>114</v>
      </c>
      <c r="F5" s="43" t="s">
        <v>115</v>
      </c>
      <c r="G5" s="100" t="s">
        <v>11</v>
      </c>
    </row>
    <row r="6" spans="1:7" ht="26.25" customHeight="1">
      <c r="A6" s="98"/>
      <c r="B6" s="99"/>
      <c r="C6" s="99"/>
      <c r="D6" s="99"/>
      <c r="E6" s="32" t="s">
        <v>141</v>
      </c>
      <c r="F6" s="32" t="s">
        <v>141</v>
      </c>
      <c r="G6" s="100"/>
    </row>
    <row r="7" spans="1:7" ht="39" customHeight="1">
      <c r="A7" s="33">
        <f>RANK(G7,G$7:G$9,0)</f>
        <v>1</v>
      </c>
      <c r="B7" s="54" t="s">
        <v>129</v>
      </c>
      <c r="C7" s="73" t="s">
        <v>139</v>
      </c>
      <c r="D7" s="12" t="s">
        <v>24</v>
      </c>
      <c r="E7" s="34">
        <v>76.956999999999994</v>
      </c>
      <c r="F7" s="34">
        <v>72.825999999999993</v>
      </c>
      <c r="G7" s="34">
        <f>E7+F7</f>
        <v>149.78299999999999</v>
      </c>
    </row>
    <row r="8" spans="1:7" ht="39" customHeight="1">
      <c r="A8" s="33">
        <f>RANK(G8,G$7:G$9,0)</f>
        <v>2</v>
      </c>
      <c r="B8" s="54" t="s">
        <v>128</v>
      </c>
      <c r="C8" s="40" t="s">
        <v>139</v>
      </c>
      <c r="D8" s="12" t="s">
        <v>24</v>
      </c>
      <c r="E8" s="34">
        <v>71.739000000000004</v>
      </c>
      <c r="F8" s="34">
        <v>71.522000000000006</v>
      </c>
      <c r="G8" s="34">
        <f>E8+F8</f>
        <v>143.26100000000002</v>
      </c>
    </row>
    <row r="9" spans="1:7" ht="39" customHeight="1">
      <c r="A9" s="33">
        <f>RANK(G9,G$7:G$9,0)</f>
        <v>3</v>
      </c>
      <c r="B9" s="54" t="s">
        <v>125</v>
      </c>
      <c r="C9" s="56" t="s">
        <v>124</v>
      </c>
      <c r="D9" s="12" t="s">
        <v>24</v>
      </c>
      <c r="E9" s="34">
        <v>72.825999999999993</v>
      </c>
      <c r="F9" s="34">
        <v>67.608999999999995</v>
      </c>
      <c r="G9" s="34">
        <f>E9+F9</f>
        <v>140.435</v>
      </c>
    </row>
    <row r="10" spans="1:7" s="18" customFormat="1" ht="41.25" customHeight="1">
      <c r="A10" s="97" t="s">
        <v>142</v>
      </c>
      <c r="B10" s="97"/>
      <c r="C10" s="97"/>
      <c r="D10" s="97"/>
      <c r="E10" s="97"/>
      <c r="F10" s="97"/>
      <c r="G10" s="97"/>
    </row>
    <row r="11" spans="1:7" ht="21.75" customHeight="1">
      <c r="A11" s="98" t="s">
        <v>6</v>
      </c>
      <c r="B11" s="99" t="s">
        <v>77</v>
      </c>
      <c r="C11" s="99" t="s">
        <v>78</v>
      </c>
      <c r="D11" s="99" t="s">
        <v>4</v>
      </c>
      <c r="E11" s="43" t="s">
        <v>114</v>
      </c>
      <c r="F11" s="43" t="s">
        <v>115</v>
      </c>
      <c r="G11" s="100" t="s">
        <v>11</v>
      </c>
    </row>
    <row r="12" spans="1:7" ht="38.25" customHeight="1">
      <c r="A12" s="98"/>
      <c r="B12" s="99"/>
      <c r="C12" s="99"/>
      <c r="D12" s="99"/>
      <c r="E12" s="32" t="s">
        <v>141</v>
      </c>
      <c r="F12" s="32" t="s">
        <v>141</v>
      </c>
      <c r="G12" s="100"/>
    </row>
    <row r="13" spans="1:7" ht="39" customHeight="1">
      <c r="A13" s="33">
        <f>RANK(G13,G$13:G$14,0)</f>
        <v>1</v>
      </c>
      <c r="B13" s="58" t="s">
        <v>133</v>
      </c>
      <c r="C13" s="59" t="s">
        <v>124</v>
      </c>
      <c r="D13" s="12" t="s">
        <v>24</v>
      </c>
      <c r="E13" s="34">
        <v>69.048000000000002</v>
      </c>
      <c r="F13" s="34">
        <v>73.094999999999999</v>
      </c>
      <c r="G13" s="34">
        <f>E13+F13</f>
        <v>142.143</v>
      </c>
    </row>
    <row r="14" spans="1:7" ht="39" customHeight="1">
      <c r="A14" s="33">
        <f>RANK(G14,G$13:G$14,0)</f>
        <v>2</v>
      </c>
      <c r="B14" s="58" t="s">
        <v>137</v>
      </c>
      <c r="C14" s="60" t="s">
        <v>132</v>
      </c>
      <c r="D14" s="12" t="s">
        <v>24</v>
      </c>
      <c r="E14" s="34">
        <v>65.475999999999999</v>
      </c>
      <c r="F14" s="34">
        <v>65.475999999999999</v>
      </c>
      <c r="G14" s="34">
        <f>E14+F14</f>
        <v>130.952</v>
      </c>
    </row>
    <row r="15" spans="1:7" s="18" customFormat="1" ht="41.25" customHeight="1">
      <c r="A15" s="97" t="s">
        <v>143</v>
      </c>
      <c r="B15" s="97"/>
      <c r="C15" s="97"/>
      <c r="D15" s="97"/>
      <c r="E15" s="97"/>
      <c r="F15" s="97"/>
      <c r="G15" s="97"/>
    </row>
    <row r="16" spans="1:7" ht="21.75" customHeight="1">
      <c r="A16" s="98" t="s">
        <v>6</v>
      </c>
      <c r="B16" s="99" t="s">
        <v>77</v>
      </c>
      <c r="C16" s="99" t="s">
        <v>78</v>
      </c>
      <c r="D16" s="99" t="s">
        <v>4</v>
      </c>
      <c r="E16" s="43" t="s">
        <v>114</v>
      </c>
      <c r="F16" s="43" t="s">
        <v>115</v>
      </c>
      <c r="G16" s="100" t="s">
        <v>11</v>
      </c>
    </row>
    <row r="17" spans="1:7" ht="38.25" customHeight="1">
      <c r="A17" s="98"/>
      <c r="B17" s="99"/>
      <c r="C17" s="99"/>
      <c r="D17" s="99"/>
      <c r="E17" s="32" t="s">
        <v>141</v>
      </c>
      <c r="F17" s="32" t="s">
        <v>141</v>
      </c>
      <c r="G17" s="100"/>
    </row>
    <row r="18" spans="1:7" ht="39" customHeight="1">
      <c r="A18" s="33">
        <f>RANK(G18,G$18:G$21,0)</f>
        <v>1</v>
      </c>
      <c r="B18" s="58" t="s">
        <v>148</v>
      </c>
      <c r="C18" s="78" t="s">
        <v>41</v>
      </c>
      <c r="D18" s="12" t="s">
        <v>43</v>
      </c>
      <c r="E18" s="34">
        <v>75</v>
      </c>
      <c r="F18" s="34">
        <v>72.143000000000001</v>
      </c>
      <c r="G18" s="34">
        <f>E18+F18</f>
        <v>147.143</v>
      </c>
    </row>
    <row r="19" spans="1:7" ht="39" customHeight="1">
      <c r="A19" s="33">
        <f>RANK(G19,G$18:G$21,0)</f>
        <v>2</v>
      </c>
      <c r="B19" s="58" t="s">
        <v>145</v>
      </c>
      <c r="C19" s="58" t="s">
        <v>124</v>
      </c>
      <c r="D19" s="12" t="s">
        <v>24</v>
      </c>
      <c r="E19" s="34">
        <v>69.762</v>
      </c>
      <c r="F19" s="34">
        <v>66.905000000000001</v>
      </c>
      <c r="G19" s="34">
        <f>E19+F19</f>
        <v>136.667</v>
      </c>
    </row>
    <row r="20" spans="1:7" ht="39" customHeight="1">
      <c r="A20" s="33">
        <f>RANK(G20,G$18:G$21,0)</f>
        <v>3</v>
      </c>
      <c r="B20" s="58" t="s">
        <v>153</v>
      </c>
      <c r="C20" s="59" t="s">
        <v>126</v>
      </c>
      <c r="D20" s="12" t="s">
        <v>24</v>
      </c>
      <c r="E20" s="34">
        <v>65</v>
      </c>
      <c r="F20" s="34">
        <v>69.762</v>
      </c>
      <c r="G20" s="34">
        <f>E20+F20</f>
        <v>134.762</v>
      </c>
    </row>
    <row r="21" spans="1:7" ht="39" customHeight="1">
      <c r="A21" s="33">
        <f>RANK(G21,G$18:G$21,0)</f>
        <v>4</v>
      </c>
      <c r="B21" s="58" t="s">
        <v>150</v>
      </c>
      <c r="C21" s="59" t="s">
        <v>126</v>
      </c>
      <c r="D21" s="12" t="s">
        <v>24</v>
      </c>
      <c r="E21" s="34">
        <v>64.524000000000001</v>
      </c>
      <c r="F21" s="34">
        <v>65.47</v>
      </c>
      <c r="G21" s="34">
        <f>E21+F21</f>
        <v>129.994</v>
      </c>
    </row>
    <row r="22" spans="1:7" ht="37.5" customHeight="1">
      <c r="A22" s="35"/>
      <c r="B22" s="101" t="s">
        <v>14</v>
      </c>
      <c r="C22" s="101"/>
      <c r="D22" s="18" t="s">
        <v>103</v>
      </c>
      <c r="G22" s="36"/>
    </row>
    <row r="23" spans="1:7" ht="31.5" customHeight="1">
      <c r="A23" s="35"/>
      <c r="B23" s="102" t="s">
        <v>15</v>
      </c>
      <c r="C23" s="102"/>
      <c r="D23" s="18" t="s">
        <v>111</v>
      </c>
    </row>
    <row r="24" spans="1:7" ht="31.5" customHeight="1">
      <c r="A24" s="35"/>
      <c r="B24" s="103" t="s">
        <v>112</v>
      </c>
      <c r="C24" s="103"/>
      <c r="D24" s="18" t="s">
        <v>118</v>
      </c>
    </row>
    <row r="25" spans="1:7" ht="19.5" customHeight="1">
      <c r="A25" s="35"/>
      <c r="B25" s="37"/>
      <c r="C25" s="38"/>
      <c r="D25" s="24"/>
      <c r="E25" s="39"/>
      <c r="F25" s="39"/>
      <c r="G25" s="39"/>
    </row>
  </sheetData>
  <sortState ref="A18:G21">
    <sortCondition ref="A18"/>
  </sortState>
  <mergeCells count="24">
    <mergeCell ref="B22:C22"/>
    <mergeCell ref="B23:C23"/>
    <mergeCell ref="B24:C24"/>
    <mergeCell ref="A15:G15"/>
    <mergeCell ref="A16:A17"/>
    <mergeCell ref="B16:B17"/>
    <mergeCell ref="C16:C17"/>
    <mergeCell ref="D16:D17"/>
    <mergeCell ref="G16:G17"/>
    <mergeCell ref="A10:G10"/>
    <mergeCell ref="A11:A12"/>
    <mergeCell ref="B11:B12"/>
    <mergeCell ref="C11:C12"/>
    <mergeCell ref="D11:D12"/>
    <mergeCell ref="G11:G12"/>
    <mergeCell ref="A2:G2"/>
    <mergeCell ref="A3:C3"/>
    <mergeCell ref="E3:G3"/>
    <mergeCell ref="A4:G4"/>
    <mergeCell ref="A5:A6"/>
    <mergeCell ref="B5:B6"/>
    <mergeCell ref="C5:C6"/>
    <mergeCell ref="D5:D6"/>
    <mergeCell ref="G5:G6"/>
  </mergeCells>
  <printOptions horizontalCentered="1"/>
  <pageMargins left="0" right="0" top="0.35433070866141736" bottom="0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>
      <selection activeCell="F19" sqref="F19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5703125" customWidth="1"/>
    <col min="13" max="13" width="5.570312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22.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9" s="19" customFormat="1" ht="21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/>
    </row>
    <row r="3" spans="1:19" s="19" customFormat="1" ht="21" customHeight="1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/>
    </row>
    <row r="4" spans="1:19" s="19" customFormat="1" ht="21" customHeight="1">
      <c r="A4" s="142" t="s">
        <v>90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/>
    </row>
    <row r="5" spans="1:19">
      <c r="A5" s="141" t="s">
        <v>287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ht="15.75">
      <c r="A6" s="3" t="s">
        <v>1</v>
      </c>
      <c r="B6" s="3"/>
      <c r="C6" s="1"/>
      <c r="D6" s="1"/>
      <c r="E6" s="2"/>
      <c r="M6" s="14"/>
      <c r="Q6" s="148">
        <v>43814</v>
      </c>
      <c r="R6" s="148"/>
      <c r="S6" s="14"/>
    </row>
    <row r="7" spans="1:19" ht="17.2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</row>
    <row r="8" spans="1:19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</row>
    <row r="9" spans="1:19" ht="24.75" customHeight="1">
      <c r="A9" s="64">
        <f>RANK(R9,R$9:R$11,0)</f>
        <v>1</v>
      </c>
      <c r="B9" s="56" t="s">
        <v>194</v>
      </c>
      <c r="C9" s="12" t="s">
        <v>20</v>
      </c>
      <c r="D9" s="61" t="s">
        <v>50</v>
      </c>
      <c r="E9" s="63" t="s">
        <v>176</v>
      </c>
      <c r="F9" s="12" t="s">
        <v>43</v>
      </c>
      <c r="G9" s="15">
        <v>178</v>
      </c>
      <c r="H9" s="11">
        <f>G9/2.6</f>
        <v>68.461538461538453</v>
      </c>
      <c r="I9" s="4">
        <f>RANK(H9,H$9:H$11,0)</f>
        <v>1</v>
      </c>
      <c r="J9" s="10">
        <v>177</v>
      </c>
      <c r="K9" s="11">
        <f>J9/2.6</f>
        <v>68.07692307692308</v>
      </c>
      <c r="L9" s="4">
        <f>RANK(K9,K$9:K$11,0)</f>
        <v>1</v>
      </c>
      <c r="M9" s="10">
        <v>175</v>
      </c>
      <c r="N9" s="11">
        <f>M9/2.6</f>
        <v>67.307692307692307</v>
      </c>
      <c r="O9" s="4">
        <f>RANK(N9,N$9:N$11,0)</f>
        <v>1</v>
      </c>
      <c r="P9" s="4"/>
      <c r="Q9" s="10">
        <f>G9+J9+M9</f>
        <v>530</v>
      </c>
      <c r="R9" s="9">
        <f>(H9+K9+N9)/3</f>
        <v>67.948717948717956</v>
      </c>
    </row>
    <row r="10" spans="1:19" ht="24.75" customHeight="1">
      <c r="A10" s="64">
        <f>RANK(R10,R$9:R$11,0)</f>
        <v>2</v>
      </c>
      <c r="B10" s="56" t="s">
        <v>193</v>
      </c>
      <c r="C10" s="12">
        <v>3</v>
      </c>
      <c r="D10" s="56" t="s">
        <v>180</v>
      </c>
      <c r="E10" s="12" t="s">
        <v>18</v>
      </c>
      <c r="F10" s="12" t="s">
        <v>24</v>
      </c>
      <c r="G10" s="15">
        <v>173</v>
      </c>
      <c r="H10" s="11">
        <f>G10/2.6</f>
        <v>66.538461538461533</v>
      </c>
      <c r="I10" s="4">
        <f>RANK(H10,H$9:H$11,0)</f>
        <v>3</v>
      </c>
      <c r="J10" s="10">
        <v>175</v>
      </c>
      <c r="K10" s="11">
        <f>J10/2.6</f>
        <v>67.307692307692307</v>
      </c>
      <c r="L10" s="4">
        <f>RANK(K10,K$9:K$11,0)</f>
        <v>2</v>
      </c>
      <c r="M10" s="10">
        <v>171.5</v>
      </c>
      <c r="N10" s="11">
        <f>M10/2.6</f>
        <v>65.961538461538453</v>
      </c>
      <c r="O10" s="4">
        <f>RANK(N10,N$9:N$11,0)</f>
        <v>3</v>
      </c>
      <c r="P10" s="4"/>
      <c r="Q10" s="10">
        <f>G10+J10+M10</f>
        <v>519.5</v>
      </c>
      <c r="R10" s="9">
        <f>(H10+K10+N10)/3</f>
        <v>66.602564102564102</v>
      </c>
    </row>
    <row r="11" spans="1:19" ht="24.75" customHeight="1">
      <c r="A11" s="64">
        <f>RANK(R11,R$9:R$11,0)</f>
        <v>3</v>
      </c>
      <c r="B11" s="56" t="s">
        <v>192</v>
      </c>
      <c r="C11" s="12" t="s">
        <v>56</v>
      </c>
      <c r="D11" s="56" t="s">
        <v>179</v>
      </c>
      <c r="E11" s="12" t="s">
        <v>18</v>
      </c>
      <c r="F11" s="12" t="s">
        <v>24</v>
      </c>
      <c r="G11" s="15">
        <v>175.5</v>
      </c>
      <c r="H11" s="11">
        <f>G11/2.6</f>
        <v>67.5</v>
      </c>
      <c r="I11" s="4">
        <f>RANK(H11,H$9:H$11,0)</f>
        <v>2</v>
      </c>
      <c r="J11" s="10">
        <v>166</v>
      </c>
      <c r="K11" s="11">
        <f>J11/2.6</f>
        <v>63.846153846153847</v>
      </c>
      <c r="L11" s="4">
        <f>RANK(K11,K$9:K$11,0)</f>
        <v>3</v>
      </c>
      <c r="M11" s="10">
        <v>173</v>
      </c>
      <c r="N11" s="11">
        <f>M11/2.6</f>
        <v>66.538461538461533</v>
      </c>
      <c r="O11" s="4">
        <f>RANK(N11,N$9:N$11,0)</f>
        <v>2</v>
      </c>
      <c r="P11" s="4"/>
      <c r="Q11" s="10">
        <f>G11+J11+M11</f>
        <v>514.5</v>
      </c>
      <c r="R11" s="9">
        <f>(H11+K11+N11)/3</f>
        <v>65.961538461538453</v>
      </c>
    </row>
    <row r="12" spans="1:19" ht="24.75" customHeight="1">
      <c r="A12" s="20"/>
      <c r="B12" s="21"/>
      <c r="C12" s="22"/>
      <c r="D12" s="23"/>
      <c r="E12" s="24"/>
      <c r="F12" s="24"/>
      <c r="G12" s="25"/>
      <c r="H12" s="26"/>
      <c r="I12" s="27"/>
      <c r="J12" s="28"/>
      <c r="K12" s="26"/>
      <c r="L12" s="27"/>
      <c r="M12" s="28"/>
      <c r="N12" s="26"/>
      <c r="O12" s="27"/>
      <c r="P12" s="27"/>
      <c r="Q12" s="28"/>
      <c r="R12" s="29"/>
      <c r="S12" s="28"/>
    </row>
    <row r="13" spans="1:19" ht="24.75" customHeight="1">
      <c r="A13" s="18"/>
      <c r="B13" s="128" t="s">
        <v>14</v>
      </c>
      <c r="C13" s="128"/>
      <c r="D13" s="128"/>
      <c r="E13" s="18"/>
      <c r="F13" s="18"/>
      <c r="G13" s="18"/>
      <c r="H13" s="18"/>
      <c r="I13" s="18"/>
      <c r="J13" s="18"/>
      <c r="K13" s="18"/>
      <c r="L13" s="18"/>
      <c r="M13" s="18"/>
      <c r="N13" s="19" t="s">
        <v>103</v>
      </c>
      <c r="O13" s="19"/>
      <c r="P13" s="19"/>
      <c r="Q13" s="18"/>
      <c r="R13" s="18"/>
      <c r="S13" s="18"/>
    </row>
    <row r="14" spans="1:19" ht="24.75" customHeight="1">
      <c r="A14" s="18"/>
      <c r="B14" s="128" t="s">
        <v>15</v>
      </c>
      <c r="C14" s="128"/>
      <c r="D14" s="128"/>
      <c r="E14" s="18"/>
      <c r="F14" s="18"/>
      <c r="G14" s="18"/>
      <c r="H14" s="18"/>
      <c r="I14" s="18"/>
      <c r="J14" s="18"/>
      <c r="K14" s="18"/>
      <c r="L14" s="18"/>
      <c r="M14" s="18"/>
      <c r="N14" s="19" t="s">
        <v>21</v>
      </c>
      <c r="O14" s="19"/>
      <c r="P14" s="19"/>
      <c r="Q14" s="18"/>
      <c r="R14" s="18"/>
      <c r="S14" s="18"/>
    </row>
    <row r="15" spans="1:19" s="18" customFormat="1" ht="21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s="18" customFormat="1" ht="21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</sheetData>
  <mergeCells count="20">
    <mergeCell ref="B13:D13"/>
    <mergeCell ref="B14:D14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A1:R1"/>
    <mergeCell ref="A2:R2"/>
    <mergeCell ref="A3:R3"/>
    <mergeCell ref="A4:R4"/>
    <mergeCell ref="A5:R5"/>
    <mergeCell ref="Q6:R6"/>
  </mergeCells>
  <pageMargins left="0" right="0" top="0" bottom="0" header="0.31496062992125984" footer="0.19685039370078741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opLeftCell="A16" workbookViewId="0">
      <selection activeCell="U6" sqref="U6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5703125" customWidth="1"/>
    <col min="13" max="13" width="5.570312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57" customHeight="1">
      <c r="A1" s="151" t="s">
        <v>191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24.75" customHeight="1">
      <c r="A2" s="149" t="s">
        <v>195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24.75" customHeight="1">
      <c r="A3" s="150" t="s">
        <v>298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9" ht="15.75">
      <c r="A4" s="65" t="s">
        <v>1</v>
      </c>
      <c r="B4" s="65"/>
      <c r="C4" s="1"/>
      <c r="D4" s="1"/>
      <c r="E4" s="2"/>
      <c r="M4" s="66"/>
      <c r="Q4" s="152">
        <v>43814</v>
      </c>
      <c r="R4" s="152"/>
    </row>
    <row r="5" spans="1:19" ht="17.25" customHeight="1">
      <c r="A5" s="126" t="s">
        <v>6</v>
      </c>
      <c r="B5" s="110" t="s">
        <v>16</v>
      </c>
      <c r="C5" s="126" t="s">
        <v>2</v>
      </c>
      <c r="D5" s="110" t="s">
        <v>17</v>
      </c>
      <c r="E5" s="110" t="s">
        <v>3</v>
      </c>
      <c r="F5" s="110" t="s">
        <v>4</v>
      </c>
      <c r="G5" s="121" t="s">
        <v>7</v>
      </c>
      <c r="H5" s="122"/>
      <c r="I5" s="123"/>
      <c r="J5" s="121" t="s">
        <v>8</v>
      </c>
      <c r="K5" s="122"/>
      <c r="L5" s="123"/>
      <c r="M5" s="121" t="s">
        <v>9</v>
      </c>
      <c r="N5" s="122"/>
      <c r="O5" s="123"/>
      <c r="P5" s="124" t="s">
        <v>19</v>
      </c>
      <c r="Q5" s="126" t="s">
        <v>10</v>
      </c>
      <c r="R5" s="115" t="s">
        <v>11</v>
      </c>
      <c r="S5" s="126" t="s">
        <v>89</v>
      </c>
    </row>
    <row r="6" spans="1:19" ht="30.75" customHeight="1">
      <c r="A6" s="127"/>
      <c r="B6" s="111"/>
      <c r="C6" s="127"/>
      <c r="D6" s="129"/>
      <c r="E6" s="111"/>
      <c r="F6" s="129"/>
      <c r="G6" s="6" t="s">
        <v>12</v>
      </c>
      <c r="H6" s="7" t="s">
        <v>13</v>
      </c>
      <c r="I6" s="8" t="s">
        <v>6</v>
      </c>
      <c r="J6" s="6" t="s">
        <v>12</v>
      </c>
      <c r="K6" s="7" t="s">
        <v>13</v>
      </c>
      <c r="L6" s="8" t="s">
        <v>6</v>
      </c>
      <c r="M6" s="6"/>
      <c r="N6" s="7" t="s">
        <v>13</v>
      </c>
      <c r="O6" s="8" t="s">
        <v>6</v>
      </c>
      <c r="P6" s="125"/>
      <c r="Q6" s="127"/>
      <c r="R6" s="116"/>
      <c r="S6" s="127"/>
    </row>
    <row r="7" spans="1:19" ht="24.75" customHeight="1">
      <c r="A7" s="69">
        <f t="shared" ref="A7:A26" si="0">RANK(R7,R$7:R$26,0)</f>
        <v>1</v>
      </c>
      <c r="B7" s="54" t="s">
        <v>218</v>
      </c>
      <c r="C7" s="12">
        <v>3</v>
      </c>
      <c r="D7" s="61" t="s">
        <v>205</v>
      </c>
      <c r="E7" s="12" t="s">
        <v>198</v>
      </c>
      <c r="F7" s="12" t="s">
        <v>291</v>
      </c>
      <c r="G7" s="15">
        <v>153.5</v>
      </c>
      <c r="H7" s="11">
        <f t="shared" ref="H7:H25" si="1">G7/2.2</f>
        <v>69.772727272727266</v>
      </c>
      <c r="I7" s="4">
        <f t="shared" ref="I7:I26" si="2">RANK(H7,H$7:H$26,0)</f>
        <v>1</v>
      </c>
      <c r="J7" s="10">
        <v>151</v>
      </c>
      <c r="K7" s="11">
        <f t="shared" ref="K7:K25" si="3">J7/2.2</f>
        <v>68.636363636363626</v>
      </c>
      <c r="L7" s="4">
        <f t="shared" ref="L7:L26" si="4">RANK(K7,K$7:K$26,0)</f>
        <v>2</v>
      </c>
      <c r="M7" s="10">
        <v>153.5</v>
      </c>
      <c r="N7" s="11">
        <f t="shared" ref="N7:N25" si="5">M7/2.2</f>
        <v>69.772727272727266</v>
      </c>
      <c r="O7" s="4">
        <f t="shared" ref="O7:O26" si="6">RANK(N7,N$7:N$26,0)</f>
        <v>1</v>
      </c>
      <c r="P7" s="4"/>
      <c r="Q7" s="10">
        <f t="shared" ref="Q7:Q26" si="7">G7+J7+M7</f>
        <v>458</v>
      </c>
      <c r="R7" s="9">
        <f t="shared" ref="R7:R26" si="8">(H7+K7+N7)/3</f>
        <v>69.393939393939377</v>
      </c>
      <c r="S7" s="10" t="s">
        <v>51</v>
      </c>
    </row>
    <row r="8" spans="1:19" ht="23.25" customHeight="1">
      <c r="A8" s="69">
        <f t="shared" si="0"/>
        <v>2</v>
      </c>
      <c r="B8" s="56" t="s">
        <v>221</v>
      </c>
      <c r="C8" s="12">
        <v>3</v>
      </c>
      <c r="D8" s="56" t="s">
        <v>203</v>
      </c>
      <c r="E8" s="12" t="s">
        <v>18</v>
      </c>
      <c r="F8" s="12" t="s">
        <v>24</v>
      </c>
      <c r="G8" s="15">
        <v>142</v>
      </c>
      <c r="H8" s="11">
        <f t="shared" si="1"/>
        <v>64.545454545454547</v>
      </c>
      <c r="I8" s="4">
        <f t="shared" si="2"/>
        <v>3</v>
      </c>
      <c r="J8" s="10">
        <v>153</v>
      </c>
      <c r="K8" s="11">
        <f t="shared" si="3"/>
        <v>69.545454545454547</v>
      </c>
      <c r="L8" s="4">
        <f t="shared" si="4"/>
        <v>1</v>
      </c>
      <c r="M8" s="10">
        <v>147.5</v>
      </c>
      <c r="N8" s="11">
        <f t="shared" si="5"/>
        <v>67.045454545454547</v>
      </c>
      <c r="O8" s="4">
        <f t="shared" si="6"/>
        <v>2</v>
      </c>
      <c r="P8" s="4"/>
      <c r="Q8" s="10">
        <f t="shared" si="7"/>
        <v>442.5</v>
      </c>
      <c r="R8" s="9">
        <f t="shared" si="8"/>
        <v>67.045454545454547</v>
      </c>
      <c r="S8" s="10" t="s">
        <v>51</v>
      </c>
    </row>
    <row r="9" spans="1:19" ht="24.75" customHeight="1">
      <c r="A9" s="69">
        <f t="shared" si="0"/>
        <v>3</v>
      </c>
      <c r="B9" s="57" t="s">
        <v>225</v>
      </c>
      <c r="C9" s="12" t="s">
        <v>20</v>
      </c>
      <c r="D9" s="61" t="s">
        <v>205</v>
      </c>
      <c r="E9" s="12" t="s">
        <v>198</v>
      </c>
      <c r="F9" s="12" t="s">
        <v>291</v>
      </c>
      <c r="G9" s="15">
        <v>142.5</v>
      </c>
      <c r="H9" s="11">
        <f t="shared" si="1"/>
        <v>64.772727272727266</v>
      </c>
      <c r="I9" s="4">
        <f t="shared" si="2"/>
        <v>2</v>
      </c>
      <c r="J9" s="10">
        <v>149.5</v>
      </c>
      <c r="K9" s="11">
        <f t="shared" si="3"/>
        <v>67.954545454545453</v>
      </c>
      <c r="L9" s="4">
        <f t="shared" si="4"/>
        <v>3</v>
      </c>
      <c r="M9" s="10">
        <v>145.5</v>
      </c>
      <c r="N9" s="11">
        <f t="shared" si="5"/>
        <v>66.136363636363626</v>
      </c>
      <c r="O9" s="4">
        <f t="shared" si="6"/>
        <v>3</v>
      </c>
      <c r="P9" s="4"/>
      <c r="Q9" s="10">
        <f t="shared" si="7"/>
        <v>437.5</v>
      </c>
      <c r="R9" s="9">
        <f t="shared" si="8"/>
        <v>66.287878787878782</v>
      </c>
      <c r="S9" s="10" t="s">
        <v>51</v>
      </c>
    </row>
    <row r="10" spans="1:19" ht="24.75" customHeight="1">
      <c r="A10" s="69">
        <f t="shared" si="0"/>
        <v>4</v>
      </c>
      <c r="B10" s="54" t="s">
        <v>230</v>
      </c>
      <c r="C10" s="12">
        <v>3</v>
      </c>
      <c r="D10" s="54" t="s">
        <v>200</v>
      </c>
      <c r="E10" s="12" t="s">
        <v>18</v>
      </c>
      <c r="F10" s="12" t="s">
        <v>24</v>
      </c>
      <c r="G10" s="15">
        <v>142</v>
      </c>
      <c r="H10" s="11">
        <f t="shared" si="1"/>
        <v>64.545454545454547</v>
      </c>
      <c r="I10" s="4">
        <f t="shared" si="2"/>
        <v>3</v>
      </c>
      <c r="J10" s="10">
        <v>145</v>
      </c>
      <c r="K10" s="11">
        <f t="shared" si="3"/>
        <v>65.909090909090907</v>
      </c>
      <c r="L10" s="4">
        <f t="shared" si="4"/>
        <v>5</v>
      </c>
      <c r="M10" s="10">
        <v>143.5</v>
      </c>
      <c r="N10" s="11">
        <f t="shared" si="5"/>
        <v>65.22727272727272</v>
      </c>
      <c r="O10" s="4">
        <f t="shared" si="6"/>
        <v>4</v>
      </c>
      <c r="P10" s="4"/>
      <c r="Q10" s="10">
        <f t="shared" si="7"/>
        <v>430.5</v>
      </c>
      <c r="R10" s="9">
        <f t="shared" si="8"/>
        <v>65.22727272727272</v>
      </c>
      <c r="S10" s="10" t="s">
        <v>51</v>
      </c>
    </row>
    <row r="11" spans="1:19" ht="24.75" customHeight="1">
      <c r="A11" s="69">
        <f t="shared" si="0"/>
        <v>5</v>
      </c>
      <c r="B11" s="56" t="s">
        <v>227</v>
      </c>
      <c r="C11" s="12">
        <v>2</v>
      </c>
      <c r="D11" s="56" t="s">
        <v>209</v>
      </c>
      <c r="E11" s="12" t="s">
        <v>22</v>
      </c>
      <c r="F11" s="12" t="s">
        <v>292</v>
      </c>
      <c r="G11" s="15">
        <v>139</v>
      </c>
      <c r="H11" s="11">
        <f t="shared" si="1"/>
        <v>63.18181818181818</v>
      </c>
      <c r="I11" s="4">
        <f t="shared" si="2"/>
        <v>7</v>
      </c>
      <c r="J11" s="10">
        <v>148</v>
      </c>
      <c r="K11" s="11">
        <f t="shared" si="3"/>
        <v>67.272727272727266</v>
      </c>
      <c r="L11" s="4">
        <f t="shared" si="4"/>
        <v>4</v>
      </c>
      <c r="M11" s="10">
        <v>139.5</v>
      </c>
      <c r="N11" s="11">
        <f t="shared" si="5"/>
        <v>63.409090909090907</v>
      </c>
      <c r="O11" s="4">
        <f t="shared" si="6"/>
        <v>7</v>
      </c>
      <c r="P11" s="4"/>
      <c r="Q11" s="10">
        <f t="shared" si="7"/>
        <v>426.5</v>
      </c>
      <c r="R11" s="9">
        <f t="shared" si="8"/>
        <v>64.62121212121211</v>
      </c>
      <c r="S11" s="10" t="s">
        <v>51</v>
      </c>
    </row>
    <row r="12" spans="1:19" ht="24.75" customHeight="1">
      <c r="A12" s="69">
        <f t="shared" si="0"/>
        <v>6</v>
      </c>
      <c r="B12" s="56" t="s">
        <v>213</v>
      </c>
      <c r="C12" s="12" t="s">
        <v>190</v>
      </c>
      <c r="D12" s="54" t="s">
        <v>200</v>
      </c>
      <c r="E12" s="12" t="s">
        <v>18</v>
      </c>
      <c r="F12" s="12" t="s">
        <v>24</v>
      </c>
      <c r="G12" s="15">
        <v>141</v>
      </c>
      <c r="H12" s="11">
        <f t="shared" si="1"/>
        <v>64.090909090909079</v>
      </c>
      <c r="I12" s="4">
        <f t="shared" si="2"/>
        <v>5</v>
      </c>
      <c r="J12" s="10">
        <v>143.5</v>
      </c>
      <c r="K12" s="11">
        <f t="shared" si="3"/>
        <v>65.22727272727272</v>
      </c>
      <c r="L12" s="4">
        <f t="shared" si="4"/>
        <v>6</v>
      </c>
      <c r="M12" s="10">
        <v>140</v>
      </c>
      <c r="N12" s="11">
        <f t="shared" si="5"/>
        <v>63.636363636363633</v>
      </c>
      <c r="O12" s="4">
        <f t="shared" si="6"/>
        <v>6</v>
      </c>
      <c r="P12" s="4"/>
      <c r="Q12" s="10">
        <f t="shared" si="7"/>
        <v>424.5</v>
      </c>
      <c r="R12" s="9">
        <f t="shared" si="8"/>
        <v>64.318181818181813</v>
      </c>
      <c r="S12" s="10" t="s">
        <v>51</v>
      </c>
    </row>
    <row r="13" spans="1:19" ht="24.75" customHeight="1">
      <c r="A13" s="69">
        <f t="shared" si="0"/>
        <v>7</v>
      </c>
      <c r="B13" s="56" t="s">
        <v>224</v>
      </c>
      <c r="C13" s="12" t="s">
        <v>197</v>
      </c>
      <c r="D13" s="54" t="s">
        <v>200</v>
      </c>
      <c r="E13" s="12" t="s">
        <v>18</v>
      </c>
      <c r="F13" s="12" t="s">
        <v>24</v>
      </c>
      <c r="G13" s="15">
        <v>139.5</v>
      </c>
      <c r="H13" s="11">
        <f t="shared" si="1"/>
        <v>63.409090909090907</v>
      </c>
      <c r="I13" s="4">
        <f t="shared" si="2"/>
        <v>6</v>
      </c>
      <c r="J13" s="10">
        <v>143.5</v>
      </c>
      <c r="K13" s="11">
        <f t="shared" si="3"/>
        <v>65.22727272727272</v>
      </c>
      <c r="L13" s="4">
        <f t="shared" si="4"/>
        <v>6</v>
      </c>
      <c r="M13" s="10">
        <v>141</v>
      </c>
      <c r="N13" s="11">
        <f t="shared" si="5"/>
        <v>64.090909090909079</v>
      </c>
      <c r="O13" s="4">
        <f t="shared" si="6"/>
        <v>5</v>
      </c>
      <c r="P13" s="4"/>
      <c r="Q13" s="10">
        <f t="shared" si="7"/>
        <v>424</v>
      </c>
      <c r="R13" s="9">
        <f t="shared" si="8"/>
        <v>64.242424242424235</v>
      </c>
      <c r="S13" s="10" t="s">
        <v>51</v>
      </c>
    </row>
    <row r="14" spans="1:19" ht="24.75" customHeight="1">
      <c r="A14" s="69">
        <f t="shared" si="0"/>
        <v>8</v>
      </c>
      <c r="B14" s="56" t="s">
        <v>220</v>
      </c>
      <c r="C14" s="12" t="s">
        <v>197</v>
      </c>
      <c r="D14" s="61" t="s">
        <v>202</v>
      </c>
      <c r="E14" s="12" t="s">
        <v>18</v>
      </c>
      <c r="F14" s="12" t="s">
        <v>24</v>
      </c>
      <c r="G14" s="15">
        <v>134</v>
      </c>
      <c r="H14" s="11">
        <f t="shared" si="1"/>
        <v>60.909090909090907</v>
      </c>
      <c r="I14" s="4">
        <f t="shared" si="2"/>
        <v>14</v>
      </c>
      <c r="J14" s="10">
        <v>141</v>
      </c>
      <c r="K14" s="11">
        <f t="shared" si="3"/>
        <v>64.090909090909079</v>
      </c>
      <c r="L14" s="4">
        <f t="shared" si="4"/>
        <v>8</v>
      </c>
      <c r="M14" s="10">
        <v>139.5</v>
      </c>
      <c r="N14" s="11">
        <f t="shared" si="5"/>
        <v>63.409090909090907</v>
      </c>
      <c r="O14" s="4">
        <f t="shared" si="6"/>
        <v>7</v>
      </c>
      <c r="P14" s="4"/>
      <c r="Q14" s="10">
        <f t="shared" si="7"/>
        <v>414.5</v>
      </c>
      <c r="R14" s="9">
        <f t="shared" si="8"/>
        <v>62.80303030303029</v>
      </c>
      <c r="S14" s="10" t="s">
        <v>300</v>
      </c>
    </row>
    <row r="15" spans="1:19" ht="24.75" customHeight="1">
      <c r="A15" s="69">
        <f t="shared" si="0"/>
        <v>9</v>
      </c>
      <c r="B15" s="67" t="s">
        <v>301</v>
      </c>
      <c r="C15" s="12" t="s">
        <v>20</v>
      </c>
      <c r="D15" s="61" t="s">
        <v>202</v>
      </c>
      <c r="E15" s="12" t="s">
        <v>18</v>
      </c>
      <c r="F15" s="12" t="s">
        <v>24</v>
      </c>
      <c r="G15" s="15">
        <v>134.5</v>
      </c>
      <c r="H15" s="11">
        <f t="shared" si="1"/>
        <v>61.136363636363633</v>
      </c>
      <c r="I15" s="4">
        <f t="shared" si="2"/>
        <v>12</v>
      </c>
      <c r="J15" s="10">
        <v>140.5</v>
      </c>
      <c r="K15" s="11">
        <f t="shared" si="3"/>
        <v>63.86363636363636</v>
      </c>
      <c r="L15" s="4">
        <f t="shared" si="4"/>
        <v>9</v>
      </c>
      <c r="M15" s="10">
        <v>138.5</v>
      </c>
      <c r="N15" s="11">
        <f t="shared" si="5"/>
        <v>62.954545454545446</v>
      </c>
      <c r="O15" s="4">
        <f t="shared" si="6"/>
        <v>10</v>
      </c>
      <c r="P15" s="4"/>
      <c r="Q15" s="10">
        <f t="shared" si="7"/>
        <v>413.5</v>
      </c>
      <c r="R15" s="9">
        <f t="shared" si="8"/>
        <v>62.651515151515149</v>
      </c>
      <c r="S15" s="10" t="s">
        <v>300</v>
      </c>
    </row>
    <row r="16" spans="1:19" ht="24.75" customHeight="1">
      <c r="A16" s="69">
        <f t="shared" si="0"/>
        <v>10</v>
      </c>
      <c r="B16" s="56" t="s">
        <v>219</v>
      </c>
      <c r="C16" s="12" t="s">
        <v>20</v>
      </c>
      <c r="D16" s="54" t="s">
        <v>200</v>
      </c>
      <c r="E16" s="12" t="s">
        <v>18</v>
      </c>
      <c r="F16" s="12" t="s">
        <v>24</v>
      </c>
      <c r="G16" s="15">
        <v>132</v>
      </c>
      <c r="H16" s="11">
        <f t="shared" si="1"/>
        <v>59.999999999999993</v>
      </c>
      <c r="I16" s="4">
        <f t="shared" si="2"/>
        <v>17</v>
      </c>
      <c r="J16" s="10">
        <v>139</v>
      </c>
      <c r="K16" s="11">
        <f t="shared" si="3"/>
        <v>63.18181818181818</v>
      </c>
      <c r="L16" s="4">
        <f t="shared" si="4"/>
        <v>11</v>
      </c>
      <c r="M16" s="10">
        <v>139.5</v>
      </c>
      <c r="N16" s="11">
        <f t="shared" si="5"/>
        <v>63.409090909090907</v>
      </c>
      <c r="O16" s="4">
        <f t="shared" si="6"/>
        <v>7</v>
      </c>
      <c r="P16" s="4"/>
      <c r="Q16" s="10">
        <f t="shared" si="7"/>
        <v>410.5</v>
      </c>
      <c r="R16" s="9">
        <f t="shared" si="8"/>
        <v>62.196969696969688</v>
      </c>
      <c r="S16" s="10" t="s">
        <v>300</v>
      </c>
    </row>
    <row r="17" spans="1:19" ht="24.75" customHeight="1">
      <c r="A17" s="69">
        <f t="shared" si="0"/>
        <v>11</v>
      </c>
      <c r="B17" s="56" t="s">
        <v>223</v>
      </c>
      <c r="C17" s="12" t="s">
        <v>177</v>
      </c>
      <c r="D17" s="61" t="s">
        <v>206</v>
      </c>
      <c r="E17" s="12" t="s">
        <v>18</v>
      </c>
      <c r="F17" s="12" t="s">
        <v>24</v>
      </c>
      <c r="G17" s="15">
        <v>135</v>
      </c>
      <c r="H17" s="11">
        <f t="shared" si="1"/>
        <v>61.36363636363636</v>
      </c>
      <c r="I17" s="4">
        <f t="shared" si="2"/>
        <v>10</v>
      </c>
      <c r="J17" s="10">
        <v>139.5</v>
      </c>
      <c r="K17" s="11">
        <f t="shared" si="3"/>
        <v>63.409090909090907</v>
      </c>
      <c r="L17" s="4">
        <f t="shared" si="4"/>
        <v>10</v>
      </c>
      <c r="M17" s="10">
        <v>134</v>
      </c>
      <c r="N17" s="11">
        <f t="shared" si="5"/>
        <v>60.909090909090907</v>
      </c>
      <c r="O17" s="4">
        <f t="shared" si="6"/>
        <v>14</v>
      </c>
      <c r="P17" s="4"/>
      <c r="Q17" s="10">
        <f t="shared" si="7"/>
        <v>408.5</v>
      </c>
      <c r="R17" s="9">
        <f t="shared" si="8"/>
        <v>61.893939393939398</v>
      </c>
      <c r="S17" s="10" t="s">
        <v>56</v>
      </c>
    </row>
    <row r="18" spans="1:19" ht="24.75" customHeight="1">
      <c r="A18" s="69">
        <f t="shared" si="0"/>
        <v>12</v>
      </c>
      <c r="B18" s="67" t="s">
        <v>215</v>
      </c>
      <c r="C18" s="12" t="s">
        <v>20</v>
      </c>
      <c r="D18" s="56" t="s">
        <v>203</v>
      </c>
      <c r="E18" s="12" t="s">
        <v>18</v>
      </c>
      <c r="F18" s="12" t="s">
        <v>24</v>
      </c>
      <c r="G18" s="15">
        <v>136</v>
      </c>
      <c r="H18" s="11">
        <f t="shared" si="1"/>
        <v>61.818181818181813</v>
      </c>
      <c r="I18" s="4">
        <f t="shared" si="2"/>
        <v>8</v>
      </c>
      <c r="J18" s="10">
        <v>138.5</v>
      </c>
      <c r="K18" s="11">
        <f t="shared" si="3"/>
        <v>62.954545454545446</v>
      </c>
      <c r="L18" s="4">
        <f t="shared" si="4"/>
        <v>13</v>
      </c>
      <c r="M18" s="10">
        <v>133</v>
      </c>
      <c r="N18" s="11">
        <f t="shared" si="5"/>
        <v>60.454545454545446</v>
      </c>
      <c r="O18" s="4">
        <f t="shared" si="6"/>
        <v>18</v>
      </c>
      <c r="P18" s="4"/>
      <c r="Q18" s="10">
        <f t="shared" si="7"/>
        <v>407.5</v>
      </c>
      <c r="R18" s="9">
        <f t="shared" si="8"/>
        <v>61.742424242424228</v>
      </c>
      <c r="S18" s="10" t="s">
        <v>56</v>
      </c>
    </row>
    <row r="19" spans="1:19" ht="24.75" customHeight="1">
      <c r="A19" s="69">
        <f t="shared" si="0"/>
        <v>13</v>
      </c>
      <c r="B19" s="56" t="s">
        <v>217</v>
      </c>
      <c r="C19" s="12" t="s">
        <v>20</v>
      </c>
      <c r="D19" s="56" t="s">
        <v>299</v>
      </c>
      <c r="E19" s="12" t="s">
        <v>18</v>
      </c>
      <c r="F19" s="12" t="s">
        <v>24</v>
      </c>
      <c r="G19" s="15">
        <v>132</v>
      </c>
      <c r="H19" s="11">
        <f t="shared" si="1"/>
        <v>59.999999999999993</v>
      </c>
      <c r="I19" s="4">
        <f t="shared" si="2"/>
        <v>17</v>
      </c>
      <c r="J19" s="10">
        <v>139</v>
      </c>
      <c r="K19" s="11">
        <f t="shared" si="3"/>
        <v>63.18181818181818</v>
      </c>
      <c r="L19" s="4">
        <f t="shared" si="4"/>
        <v>11</v>
      </c>
      <c r="M19" s="10">
        <v>136</v>
      </c>
      <c r="N19" s="11">
        <f t="shared" si="5"/>
        <v>61.818181818181813</v>
      </c>
      <c r="O19" s="4">
        <f t="shared" si="6"/>
        <v>12</v>
      </c>
      <c r="P19" s="4"/>
      <c r="Q19" s="10">
        <f t="shared" si="7"/>
        <v>407</v>
      </c>
      <c r="R19" s="9">
        <f t="shared" si="8"/>
        <v>61.666666666666664</v>
      </c>
      <c r="S19" s="10" t="s">
        <v>56</v>
      </c>
    </row>
    <row r="20" spans="1:19" ht="24.75" customHeight="1">
      <c r="A20" s="69">
        <f t="shared" si="0"/>
        <v>14</v>
      </c>
      <c r="B20" s="56" t="s">
        <v>214</v>
      </c>
      <c r="C20" s="12" t="s">
        <v>177</v>
      </c>
      <c r="D20" s="61" t="s">
        <v>202</v>
      </c>
      <c r="E20" s="12" t="s">
        <v>18</v>
      </c>
      <c r="F20" s="12" t="s">
        <v>24</v>
      </c>
      <c r="G20" s="15">
        <v>133</v>
      </c>
      <c r="H20" s="11">
        <f t="shared" si="1"/>
        <v>60.454545454545446</v>
      </c>
      <c r="I20" s="4">
        <f t="shared" si="2"/>
        <v>16</v>
      </c>
      <c r="J20" s="10">
        <v>137.5</v>
      </c>
      <c r="K20" s="11">
        <f t="shared" si="3"/>
        <v>62.499999999999993</v>
      </c>
      <c r="L20" s="4">
        <f t="shared" si="4"/>
        <v>15</v>
      </c>
      <c r="M20" s="10">
        <v>136.5</v>
      </c>
      <c r="N20" s="11">
        <f t="shared" si="5"/>
        <v>62.04545454545454</v>
      </c>
      <c r="O20" s="4">
        <f t="shared" si="6"/>
        <v>11</v>
      </c>
      <c r="P20" s="4"/>
      <c r="Q20" s="10">
        <f t="shared" si="7"/>
        <v>407</v>
      </c>
      <c r="R20" s="9">
        <f t="shared" si="8"/>
        <v>61.666666666666657</v>
      </c>
      <c r="S20" s="10" t="s">
        <v>56</v>
      </c>
    </row>
    <row r="21" spans="1:19" ht="24.75" customHeight="1">
      <c r="A21" s="69">
        <f t="shared" si="0"/>
        <v>14</v>
      </c>
      <c r="B21" s="82" t="s">
        <v>222</v>
      </c>
      <c r="C21" s="12" t="s">
        <v>20</v>
      </c>
      <c r="D21" s="56" t="s">
        <v>299</v>
      </c>
      <c r="E21" s="12" t="s">
        <v>18</v>
      </c>
      <c r="F21" s="12" t="s">
        <v>24</v>
      </c>
      <c r="G21" s="15">
        <v>135.5</v>
      </c>
      <c r="H21" s="11">
        <f t="shared" si="1"/>
        <v>61.590909090909086</v>
      </c>
      <c r="I21" s="4">
        <f t="shared" si="2"/>
        <v>9</v>
      </c>
      <c r="J21" s="10">
        <v>138.5</v>
      </c>
      <c r="K21" s="11">
        <f t="shared" si="3"/>
        <v>62.954545454545446</v>
      </c>
      <c r="L21" s="4">
        <f t="shared" si="4"/>
        <v>13</v>
      </c>
      <c r="M21" s="10">
        <v>133</v>
      </c>
      <c r="N21" s="11">
        <f t="shared" si="5"/>
        <v>60.454545454545446</v>
      </c>
      <c r="O21" s="4">
        <f t="shared" si="6"/>
        <v>18</v>
      </c>
      <c r="P21" s="4"/>
      <c r="Q21" s="10">
        <f t="shared" si="7"/>
        <v>407</v>
      </c>
      <c r="R21" s="9">
        <f t="shared" si="8"/>
        <v>61.666666666666657</v>
      </c>
      <c r="S21" s="10" t="s">
        <v>56</v>
      </c>
    </row>
    <row r="22" spans="1:19" ht="24.75" customHeight="1">
      <c r="A22" s="69">
        <f t="shared" si="0"/>
        <v>16</v>
      </c>
      <c r="B22" s="54" t="s">
        <v>226</v>
      </c>
      <c r="C22" s="12">
        <v>3</v>
      </c>
      <c r="D22" s="54" t="s">
        <v>208</v>
      </c>
      <c r="E22" s="12" t="s">
        <v>290</v>
      </c>
      <c r="F22" s="12" t="s">
        <v>292</v>
      </c>
      <c r="G22" s="15">
        <v>135</v>
      </c>
      <c r="H22" s="11">
        <f t="shared" si="1"/>
        <v>61.36363636363636</v>
      </c>
      <c r="I22" s="4">
        <f t="shared" si="2"/>
        <v>10</v>
      </c>
      <c r="J22" s="10">
        <v>135</v>
      </c>
      <c r="K22" s="11">
        <f t="shared" si="3"/>
        <v>61.36363636363636</v>
      </c>
      <c r="L22" s="4">
        <f t="shared" si="4"/>
        <v>18</v>
      </c>
      <c r="M22" s="10">
        <v>134</v>
      </c>
      <c r="N22" s="11">
        <f t="shared" si="5"/>
        <v>60.909090909090907</v>
      </c>
      <c r="O22" s="4">
        <f t="shared" si="6"/>
        <v>14</v>
      </c>
      <c r="P22" s="4"/>
      <c r="Q22" s="10">
        <f t="shared" si="7"/>
        <v>404</v>
      </c>
      <c r="R22" s="9">
        <f t="shared" si="8"/>
        <v>61.212121212121211</v>
      </c>
      <c r="S22" s="10" t="s">
        <v>51</v>
      </c>
    </row>
    <row r="23" spans="1:19" ht="24.75" customHeight="1">
      <c r="A23" s="69">
        <f t="shared" si="0"/>
        <v>16</v>
      </c>
      <c r="B23" s="56" t="s">
        <v>229</v>
      </c>
      <c r="C23" s="12">
        <v>3</v>
      </c>
      <c r="D23" s="61" t="s">
        <v>211</v>
      </c>
      <c r="E23" s="12" t="s">
        <v>22</v>
      </c>
      <c r="F23" s="12" t="s">
        <v>292</v>
      </c>
      <c r="G23" s="15">
        <v>134.5</v>
      </c>
      <c r="H23" s="11">
        <f t="shared" si="1"/>
        <v>61.136363636363633</v>
      </c>
      <c r="I23" s="4">
        <f t="shared" si="2"/>
        <v>12</v>
      </c>
      <c r="J23" s="10">
        <v>135.5</v>
      </c>
      <c r="K23" s="11">
        <f t="shared" si="3"/>
        <v>61.590909090909086</v>
      </c>
      <c r="L23" s="4">
        <f t="shared" si="4"/>
        <v>17</v>
      </c>
      <c r="M23" s="10">
        <v>134</v>
      </c>
      <c r="N23" s="11">
        <f t="shared" si="5"/>
        <v>60.909090909090907</v>
      </c>
      <c r="O23" s="4">
        <f t="shared" si="6"/>
        <v>14</v>
      </c>
      <c r="P23" s="4"/>
      <c r="Q23" s="10">
        <f t="shared" si="7"/>
        <v>404</v>
      </c>
      <c r="R23" s="9">
        <f t="shared" si="8"/>
        <v>61.212121212121211</v>
      </c>
      <c r="S23" s="10" t="s">
        <v>56</v>
      </c>
    </row>
    <row r="24" spans="1:19" ht="24.75" customHeight="1">
      <c r="A24" s="69">
        <f t="shared" si="0"/>
        <v>18</v>
      </c>
      <c r="B24" s="56" t="s">
        <v>212</v>
      </c>
      <c r="C24" s="68" t="s">
        <v>197</v>
      </c>
      <c r="D24" s="56" t="s">
        <v>199</v>
      </c>
      <c r="E24" s="12" t="s">
        <v>18</v>
      </c>
      <c r="F24" s="12" t="s">
        <v>24</v>
      </c>
      <c r="G24" s="15">
        <v>132</v>
      </c>
      <c r="H24" s="11">
        <f t="shared" si="1"/>
        <v>59.999999999999993</v>
      </c>
      <c r="I24" s="4">
        <f t="shared" si="2"/>
        <v>17</v>
      </c>
      <c r="J24" s="10">
        <v>137</v>
      </c>
      <c r="K24" s="11">
        <f t="shared" si="3"/>
        <v>62.272727272727266</v>
      </c>
      <c r="L24" s="4">
        <f t="shared" si="4"/>
        <v>16</v>
      </c>
      <c r="M24" s="10">
        <v>134.5</v>
      </c>
      <c r="N24" s="11">
        <f t="shared" si="5"/>
        <v>61.136363636363633</v>
      </c>
      <c r="O24" s="4">
        <f t="shared" si="6"/>
        <v>13</v>
      </c>
      <c r="P24" s="4"/>
      <c r="Q24" s="10">
        <f t="shared" si="7"/>
        <v>403.5</v>
      </c>
      <c r="R24" s="9">
        <f t="shared" si="8"/>
        <v>61.136363636363626</v>
      </c>
      <c r="S24" s="10" t="s">
        <v>56</v>
      </c>
    </row>
    <row r="25" spans="1:19" ht="24.75" customHeight="1">
      <c r="A25" s="69">
        <f t="shared" si="0"/>
        <v>19</v>
      </c>
      <c r="B25" s="56" t="s">
        <v>216</v>
      </c>
      <c r="C25" s="12" t="s">
        <v>20</v>
      </c>
      <c r="D25" s="61" t="s">
        <v>204</v>
      </c>
      <c r="E25" s="12" t="s">
        <v>18</v>
      </c>
      <c r="F25" s="12" t="s">
        <v>24</v>
      </c>
      <c r="G25" s="15">
        <v>134</v>
      </c>
      <c r="H25" s="11">
        <f t="shared" si="1"/>
        <v>60.909090909090907</v>
      </c>
      <c r="I25" s="4">
        <f t="shared" si="2"/>
        <v>14</v>
      </c>
      <c r="J25" s="10">
        <v>132</v>
      </c>
      <c r="K25" s="11">
        <f t="shared" si="3"/>
        <v>59.999999999999993</v>
      </c>
      <c r="L25" s="4">
        <f t="shared" si="4"/>
        <v>19</v>
      </c>
      <c r="M25" s="10">
        <v>133.5</v>
      </c>
      <c r="N25" s="11">
        <f t="shared" si="5"/>
        <v>60.68181818181818</v>
      </c>
      <c r="O25" s="4">
        <f t="shared" si="6"/>
        <v>17</v>
      </c>
      <c r="P25" s="4"/>
      <c r="Q25" s="10">
        <f t="shared" si="7"/>
        <v>399.5</v>
      </c>
      <c r="R25" s="9">
        <f t="shared" si="8"/>
        <v>60.530303030303031</v>
      </c>
      <c r="S25" s="10" t="s">
        <v>56</v>
      </c>
    </row>
    <row r="26" spans="1:19" ht="24.75" customHeight="1">
      <c r="A26" s="69">
        <f t="shared" si="0"/>
        <v>20</v>
      </c>
      <c r="B26" s="54" t="s">
        <v>228</v>
      </c>
      <c r="C26" s="12">
        <v>3</v>
      </c>
      <c r="D26" s="54" t="s">
        <v>210</v>
      </c>
      <c r="E26" s="12" t="s">
        <v>290</v>
      </c>
      <c r="F26" s="12" t="s">
        <v>292</v>
      </c>
      <c r="G26" s="15">
        <v>121</v>
      </c>
      <c r="H26" s="11">
        <f>G26/2.2-0.5</f>
        <v>54.499999999999993</v>
      </c>
      <c r="I26" s="4">
        <f t="shared" si="2"/>
        <v>20</v>
      </c>
      <c r="J26" s="10">
        <v>104</v>
      </c>
      <c r="K26" s="11">
        <f>J26/2.2-0.5</f>
        <v>46.772727272727266</v>
      </c>
      <c r="L26" s="4">
        <f t="shared" si="4"/>
        <v>20</v>
      </c>
      <c r="M26" s="10">
        <v>103.5</v>
      </c>
      <c r="N26" s="11">
        <f>M26/2.2-0.5</f>
        <v>46.54545454545454</v>
      </c>
      <c r="O26" s="4">
        <f t="shared" si="6"/>
        <v>20</v>
      </c>
      <c r="P26" s="4">
        <v>1</v>
      </c>
      <c r="Q26" s="10">
        <f t="shared" si="7"/>
        <v>328.5</v>
      </c>
      <c r="R26" s="9">
        <f t="shared" si="8"/>
        <v>49.272727272727259</v>
      </c>
      <c r="S26" s="10"/>
    </row>
    <row r="27" spans="1:19" ht="24.75" customHeight="1">
      <c r="A27" s="20"/>
      <c r="B27" s="21"/>
      <c r="C27" s="22"/>
      <c r="D27" s="23"/>
      <c r="E27" s="24"/>
      <c r="F27" s="24"/>
      <c r="G27" s="25"/>
      <c r="H27" s="26"/>
      <c r="I27" s="27"/>
      <c r="J27" s="28"/>
      <c r="K27" s="26"/>
      <c r="L27" s="27"/>
      <c r="M27" s="28"/>
      <c r="N27" s="26"/>
      <c r="O27" s="27"/>
      <c r="P27" s="27"/>
      <c r="Q27" s="28"/>
      <c r="R27" s="29"/>
      <c r="S27" s="28"/>
    </row>
    <row r="28" spans="1:19" ht="24.75" customHeight="1">
      <c r="A28" s="18"/>
      <c r="B28" s="128" t="s">
        <v>14</v>
      </c>
      <c r="C28" s="128"/>
      <c r="D28" s="128"/>
      <c r="E28" s="18"/>
      <c r="F28" s="18"/>
      <c r="G28" s="18"/>
      <c r="H28" s="18"/>
      <c r="I28" s="18"/>
      <c r="J28" s="18"/>
      <c r="K28" s="18"/>
      <c r="L28" s="18"/>
      <c r="M28" s="18"/>
      <c r="N28" s="19" t="s">
        <v>103</v>
      </c>
      <c r="O28" s="19"/>
      <c r="P28" s="19"/>
      <c r="Q28" s="18"/>
      <c r="R28" s="18"/>
      <c r="S28" s="18"/>
    </row>
    <row r="29" spans="1:19" ht="24.75" customHeight="1">
      <c r="A29" s="18"/>
      <c r="B29" s="128" t="s">
        <v>15</v>
      </c>
      <c r="C29" s="128"/>
      <c r="D29" s="128"/>
      <c r="E29" s="18"/>
      <c r="F29" s="18"/>
      <c r="G29" s="18"/>
      <c r="H29" s="18"/>
      <c r="I29" s="18"/>
      <c r="J29" s="18"/>
      <c r="K29" s="18"/>
      <c r="L29" s="18"/>
      <c r="M29" s="18"/>
      <c r="N29" s="19" t="s">
        <v>21</v>
      </c>
      <c r="O29" s="19"/>
      <c r="P29" s="19"/>
      <c r="Q29" s="18"/>
      <c r="R29" s="18"/>
      <c r="S29" s="18"/>
    </row>
    <row r="30" spans="1:19" s="18" customFormat="1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18" customFormat="1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sortState ref="A18:S37">
    <sortCondition ref="A37"/>
  </sortState>
  <mergeCells count="19">
    <mergeCell ref="Q4:R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P6"/>
    <mergeCell ref="Q5:Q6"/>
    <mergeCell ref="R5:R6"/>
    <mergeCell ref="B28:D28"/>
    <mergeCell ref="B29:D29"/>
    <mergeCell ref="A2:R2"/>
    <mergeCell ref="A3:R3"/>
    <mergeCell ref="A1:R1"/>
    <mergeCell ref="S5:S6"/>
  </mergeCells>
  <pageMargins left="0" right="0" top="0" bottom="0" header="0.31496062992125984" footer="0.19685039370078741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>
      <selection activeCell="G17" sqref="G17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22.5">
      <c r="A1" s="94" t="s">
        <v>191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9" ht="1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5.75">
      <c r="A4" s="142" t="s">
        <v>71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9">
      <c r="A5" s="141" t="s">
        <v>303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ht="15.75">
      <c r="A6" s="3" t="s">
        <v>1</v>
      </c>
      <c r="B6" s="3"/>
      <c r="C6" s="1"/>
      <c r="D6" s="1"/>
      <c r="E6" s="2"/>
      <c r="M6" s="14"/>
      <c r="Q6" s="138" t="s">
        <v>121</v>
      </c>
      <c r="R6" s="138"/>
      <c r="S6" s="14"/>
    </row>
    <row r="7" spans="1:19" ht="1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  <c r="S7" s="126" t="s">
        <v>89</v>
      </c>
    </row>
    <row r="8" spans="1:19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  <c r="S8" s="127"/>
    </row>
    <row r="9" spans="1:19" ht="24.75" customHeight="1">
      <c r="A9" s="69">
        <f t="shared" ref="A9:A21" si="0">RANK(R9,R$9:R$21,0)</f>
        <v>1</v>
      </c>
      <c r="B9" s="54" t="s">
        <v>246</v>
      </c>
      <c r="C9" s="12">
        <v>1</v>
      </c>
      <c r="D9" s="54" t="s">
        <v>235</v>
      </c>
      <c r="E9" s="12" t="s">
        <v>198</v>
      </c>
      <c r="F9" s="12" t="s">
        <v>291</v>
      </c>
      <c r="G9" s="15">
        <v>171.5</v>
      </c>
      <c r="H9" s="11">
        <f t="shared" ref="H9:H15" si="1">G9/2.6</f>
        <v>65.961538461538453</v>
      </c>
      <c r="I9" s="4">
        <f t="shared" ref="I9:I21" si="2">RANK(H9,H$9:H$21,0)</f>
        <v>2</v>
      </c>
      <c r="J9" s="10">
        <v>175</v>
      </c>
      <c r="K9" s="11">
        <f t="shared" ref="K9:K15" si="3">J9/2.6</f>
        <v>67.307692307692307</v>
      </c>
      <c r="L9" s="4">
        <f t="shared" ref="L9:L21" si="4">RANK(K9,K$9:K$21,0)</f>
        <v>1</v>
      </c>
      <c r="M9" s="10">
        <v>170</v>
      </c>
      <c r="N9" s="11">
        <f t="shared" ref="N9:N15" si="5">M9/2.6</f>
        <v>65.384615384615387</v>
      </c>
      <c r="O9" s="4">
        <f t="shared" ref="O9:O21" si="6">RANK(N9,N$9:N$21,0)</f>
        <v>3</v>
      </c>
      <c r="P9" s="4"/>
      <c r="Q9" s="10">
        <f t="shared" ref="Q9:Q21" si="7">G9+J9+M9</f>
        <v>516.5</v>
      </c>
      <c r="R9" s="9">
        <f t="shared" ref="R9:R21" si="8">(H9+K9+N9)/3</f>
        <v>66.217948717948715</v>
      </c>
      <c r="S9" s="10" t="s">
        <v>51</v>
      </c>
    </row>
    <row r="10" spans="1:19" ht="24.75" customHeight="1">
      <c r="A10" s="69">
        <f t="shared" si="0"/>
        <v>2</v>
      </c>
      <c r="B10" s="56" t="s">
        <v>302</v>
      </c>
      <c r="C10" s="12">
        <v>3</v>
      </c>
      <c r="D10" s="56" t="s">
        <v>236</v>
      </c>
      <c r="E10" s="12" t="s">
        <v>18</v>
      </c>
      <c r="F10" s="12" t="s">
        <v>24</v>
      </c>
      <c r="G10" s="15">
        <v>173</v>
      </c>
      <c r="H10" s="11">
        <f t="shared" si="1"/>
        <v>66.538461538461533</v>
      </c>
      <c r="I10" s="4">
        <f t="shared" si="2"/>
        <v>1</v>
      </c>
      <c r="J10" s="10">
        <v>171.5</v>
      </c>
      <c r="K10" s="11">
        <f t="shared" si="3"/>
        <v>65.961538461538453</v>
      </c>
      <c r="L10" s="4">
        <f t="shared" si="4"/>
        <v>3</v>
      </c>
      <c r="M10" s="10">
        <v>170.5</v>
      </c>
      <c r="N10" s="11">
        <f t="shared" si="5"/>
        <v>65.57692307692308</v>
      </c>
      <c r="O10" s="4">
        <f t="shared" si="6"/>
        <v>2</v>
      </c>
      <c r="P10" s="4"/>
      <c r="Q10" s="10">
        <f t="shared" si="7"/>
        <v>515</v>
      </c>
      <c r="R10" s="9">
        <f t="shared" si="8"/>
        <v>66.025641025641036</v>
      </c>
      <c r="S10" s="10" t="s">
        <v>51</v>
      </c>
    </row>
    <row r="11" spans="1:19" ht="24.75" customHeight="1">
      <c r="A11" s="69">
        <f t="shared" si="0"/>
        <v>3</v>
      </c>
      <c r="B11" s="54" t="s">
        <v>218</v>
      </c>
      <c r="C11" s="12">
        <v>3</v>
      </c>
      <c r="D11" s="61" t="s">
        <v>242</v>
      </c>
      <c r="E11" s="12" t="s">
        <v>198</v>
      </c>
      <c r="F11" s="12" t="s">
        <v>291</v>
      </c>
      <c r="G11" s="15">
        <v>169</v>
      </c>
      <c r="H11" s="11">
        <f t="shared" si="1"/>
        <v>65</v>
      </c>
      <c r="I11" s="4">
        <f t="shared" si="2"/>
        <v>3</v>
      </c>
      <c r="J11" s="10">
        <v>172</v>
      </c>
      <c r="K11" s="11">
        <f t="shared" si="3"/>
        <v>66.153846153846146</v>
      </c>
      <c r="L11" s="4">
        <f t="shared" si="4"/>
        <v>2</v>
      </c>
      <c r="M11" s="10">
        <v>171</v>
      </c>
      <c r="N11" s="11">
        <f t="shared" si="5"/>
        <v>65.769230769230774</v>
      </c>
      <c r="O11" s="4">
        <f t="shared" si="6"/>
        <v>1</v>
      </c>
      <c r="P11" s="4"/>
      <c r="Q11" s="10">
        <f t="shared" si="7"/>
        <v>512</v>
      </c>
      <c r="R11" s="9">
        <f t="shared" si="8"/>
        <v>65.641025641025635</v>
      </c>
      <c r="S11" s="10" t="s">
        <v>51</v>
      </c>
    </row>
    <row r="12" spans="1:19" ht="24.75" customHeight="1">
      <c r="A12" s="69">
        <f t="shared" si="0"/>
        <v>4</v>
      </c>
      <c r="B12" s="56" t="s">
        <v>247</v>
      </c>
      <c r="C12" s="12">
        <v>3</v>
      </c>
      <c r="D12" s="61" t="s">
        <v>206</v>
      </c>
      <c r="E12" s="12" t="s">
        <v>18</v>
      </c>
      <c r="F12" s="12" t="s">
        <v>24</v>
      </c>
      <c r="G12" s="15">
        <v>168.5</v>
      </c>
      <c r="H12" s="11">
        <f t="shared" si="1"/>
        <v>64.807692307692307</v>
      </c>
      <c r="I12" s="4">
        <f t="shared" si="2"/>
        <v>4</v>
      </c>
      <c r="J12" s="10">
        <v>167</v>
      </c>
      <c r="K12" s="11">
        <f t="shared" si="3"/>
        <v>64.230769230769226</v>
      </c>
      <c r="L12" s="4">
        <f t="shared" si="4"/>
        <v>5</v>
      </c>
      <c r="M12" s="10">
        <v>162</v>
      </c>
      <c r="N12" s="11">
        <f t="shared" si="5"/>
        <v>62.307692307692307</v>
      </c>
      <c r="O12" s="4">
        <f t="shared" si="6"/>
        <v>9</v>
      </c>
      <c r="P12" s="4"/>
      <c r="Q12" s="10">
        <f t="shared" si="7"/>
        <v>497.5</v>
      </c>
      <c r="R12" s="9">
        <f t="shared" si="8"/>
        <v>63.782051282051292</v>
      </c>
      <c r="S12" s="10" t="s">
        <v>300</v>
      </c>
    </row>
    <row r="13" spans="1:19" ht="24.75" customHeight="1">
      <c r="A13" s="69">
        <f t="shared" si="0"/>
        <v>5</v>
      </c>
      <c r="B13" s="56" t="s">
        <v>227</v>
      </c>
      <c r="C13" s="12">
        <v>2</v>
      </c>
      <c r="D13" s="56" t="s">
        <v>209</v>
      </c>
      <c r="E13" s="12" t="s">
        <v>22</v>
      </c>
      <c r="F13" s="12" t="s">
        <v>292</v>
      </c>
      <c r="G13" s="15">
        <v>162.5</v>
      </c>
      <c r="H13" s="11">
        <f t="shared" si="1"/>
        <v>62.5</v>
      </c>
      <c r="I13" s="4">
        <f t="shared" si="2"/>
        <v>6</v>
      </c>
      <c r="J13" s="10">
        <v>169</v>
      </c>
      <c r="K13" s="11">
        <f t="shared" si="3"/>
        <v>65</v>
      </c>
      <c r="L13" s="4">
        <f t="shared" si="4"/>
        <v>4</v>
      </c>
      <c r="M13" s="10">
        <v>162.5</v>
      </c>
      <c r="N13" s="11">
        <f t="shared" si="5"/>
        <v>62.5</v>
      </c>
      <c r="O13" s="4">
        <f t="shared" si="6"/>
        <v>7</v>
      </c>
      <c r="P13" s="4"/>
      <c r="Q13" s="10">
        <f t="shared" si="7"/>
        <v>494</v>
      </c>
      <c r="R13" s="9">
        <f t="shared" si="8"/>
        <v>63.333333333333336</v>
      </c>
      <c r="S13" s="10" t="s">
        <v>300</v>
      </c>
    </row>
    <row r="14" spans="1:19" ht="24.75" customHeight="1">
      <c r="A14" s="69">
        <f t="shared" si="0"/>
        <v>6</v>
      </c>
      <c r="B14" s="54" t="s">
        <v>245</v>
      </c>
      <c r="C14" s="12">
        <v>3</v>
      </c>
      <c r="D14" s="54" t="s">
        <v>234</v>
      </c>
      <c r="E14" s="12" t="s">
        <v>198</v>
      </c>
      <c r="F14" s="12" t="s">
        <v>291</v>
      </c>
      <c r="G14" s="15">
        <v>164.5</v>
      </c>
      <c r="H14" s="11">
        <f t="shared" si="1"/>
        <v>63.269230769230766</v>
      </c>
      <c r="I14" s="4">
        <f t="shared" si="2"/>
        <v>5</v>
      </c>
      <c r="J14" s="10">
        <v>164.5</v>
      </c>
      <c r="K14" s="11">
        <f t="shared" si="3"/>
        <v>63.269230769230766</v>
      </c>
      <c r="L14" s="4">
        <f t="shared" si="4"/>
        <v>6</v>
      </c>
      <c r="M14" s="10">
        <v>164</v>
      </c>
      <c r="N14" s="11">
        <f t="shared" si="5"/>
        <v>63.076923076923073</v>
      </c>
      <c r="O14" s="4">
        <f t="shared" si="6"/>
        <v>6</v>
      </c>
      <c r="P14" s="4"/>
      <c r="Q14" s="10">
        <f t="shared" si="7"/>
        <v>493</v>
      </c>
      <c r="R14" s="9">
        <f t="shared" si="8"/>
        <v>63.205128205128204</v>
      </c>
      <c r="S14" s="10" t="s">
        <v>300</v>
      </c>
    </row>
    <row r="15" spans="1:19" ht="24.75" customHeight="1">
      <c r="A15" s="69">
        <f t="shared" si="0"/>
        <v>7</v>
      </c>
      <c r="B15" s="56" t="s">
        <v>248</v>
      </c>
      <c r="C15" s="12">
        <v>3</v>
      </c>
      <c r="D15" s="56" t="s">
        <v>203</v>
      </c>
      <c r="E15" s="12" t="s">
        <v>18</v>
      </c>
      <c r="F15" s="12" t="s">
        <v>24</v>
      </c>
      <c r="G15" s="15">
        <v>162</v>
      </c>
      <c r="H15" s="11">
        <f t="shared" si="1"/>
        <v>62.307692307692307</v>
      </c>
      <c r="I15" s="4">
        <f t="shared" si="2"/>
        <v>7</v>
      </c>
      <c r="J15" s="10">
        <v>162</v>
      </c>
      <c r="K15" s="11">
        <f t="shared" si="3"/>
        <v>62.307692307692307</v>
      </c>
      <c r="L15" s="4">
        <f t="shared" si="4"/>
        <v>8</v>
      </c>
      <c r="M15" s="10">
        <v>165</v>
      </c>
      <c r="N15" s="11">
        <f t="shared" si="5"/>
        <v>63.46153846153846</v>
      </c>
      <c r="O15" s="4">
        <f t="shared" si="6"/>
        <v>5</v>
      </c>
      <c r="P15" s="4"/>
      <c r="Q15" s="10">
        <f t="shared" si="7"/>
        <v>489</v>
      </c>
      <c r="R15" s="9">
        <f t="shared" si="8"/>
        <v>62.692307692307686</v>
      </c>
      <c r="S15" s="10" t="s">
        <v>300</v>
      </c>
    </row>
    <row r="16" spans="1:19" ht="24.75" customHeight="1">
      <c r="A16" s="69">
        <f t="shared" si="0"/>
        <v>8</v>
      </c>
      <c r="B16" s="54" t="s">
        <v>226</v>
      </c>
      <c r="C16" s="12">
        <v>3</v>
      </c>
      <c r="D16" s="54" t="s">
        <v>208</v>
      </c>
      <c r="E16" s="12" t="s">
        <v>290</v>
      </c>
      <c r="F16" s="12" t="s">
        <v>292</v>
      </c>
      <c r="G16" s="15">
        <v>161</v>
      </c>
      <c r="H16" s="11">
        <f>G16/2.6-0.5</f>
        <v>61.42307692307692</v>
      </c>
      <c r="I16" s="4">
        <f t="shared" si="2"/>
        <v>10</v>
      </c>
      <c r="J16" s="10">
        <v>159.5</v>
      </c>
      <c r="K16" s="11">
        <f>J16/2.6-0.5</f>
        <v>60.846153846153847</v>
      </c>
      <c r="L16" s="4">
        <f t="shared" si="4"/>
        <v>10</v>
      </c>
      <c r="M16" s="10">
        <v>168.5</v>
      </c>
      <c r="N16" s="11">
        <f>M16/2.6-0.5</f>
        <v>64.307692307692307</v>
      </c>
      <c r="O16" s="4">
        <f t="shared" si="6"/>
        <v>4</v>
      </c>
      <c r="P16" s="4">
        <v>1</v>
      </c>
      <c r="Q16" s="10">
        <f t="shared" si="7"/>
        <v>489</v>
      </c>
      <c r="R16" s="9">
        <f t="shared" si="8"/>
        <v>62.192307692307701</v>
      </c>
      <c r="S16" s="10" t="s">
        <v>300</v>
      </c>
    </row>
    <row r="17" spans="1:19" ht="24.75" customHeight="1">
      <c r="A17" s="69">
        <f t="shared" si="0"/>
        <v>9</v>
      </c>
      <c r="B17" s="57" t="s">
        <v>192</v>
      </c>
      <c r="C17" s="69">
        <v>2</v>
      </c>
      <c r="D17" s="61" t="s">
        <v>201</v>
      </c>
      <c r="E17" s="12" t="s">
        <v>18</v>
      </c>
      <c r="F17" s="12" t="s">
        <v>24</v>
      </c>
      <c r="G17" s="15">
        <v>160.5</v>
      </c>
      <c r="H17" s="11">
        <f>G17/2.6</f>
        <v>61.730769230769226</v>
      </c>
      <c r="I17" s="4">
        <f t="shared" si="2"/>
        <v>9</v>
      </c>
      <c r="J17" s="10">
        <v>160.5</v>
      </c>
      <c r="K17" s="11">
        <f>J17/2.6</f>
        <v>61.730769230769226</v>
      </c>
      <c r="L17" s="4">
        <f t="shared" si="4"/>
        <v>9</v>
      </c>
      <c r="M17" s="10">
        <v>162.5</v>
      </c>
      <c r="N17" s="11">
        <f>M17/2.6</f>
        <v>62.5</v>
      </c>
      <c r="O17" s="4">
        <f t="shared" si="6"/>
        <v>7</v>
      </c>
      <c r="P17" s="4"/>
      <c r="Q17" s="10">
        <f t="shared" si="7"/>
        <v>483.5</v>
      </c>
      <c r="R17" s="9">
        <f t="shared" si="8"/>
        <v>61.987179487179482</v>
      </c>
      <c r="S17" s="10" t="s">
        <v>56</v>
      </c>
    </row>
    <row r="18" spans="1:19" ht="24.75" customHeight="1">
      <c r="A18" s="69">
        <f t="shared" si="0"/>
        <v>10</v>
      </c>
      <c r="B18" s="54" t="s">
        <v>228</v>
      </c>
      <c r="C18" s="12">
        <v>3</v>
      </c>
      <c r="D18" s="54" t="s">
        <v>210</v>
      </c>
      <c r="E18" s="12" t="s">
        <v>290</v>
      </c>
      <c r="F18" s="12" t="s">
        <v>292</v>
      </c>
      <c r="G18" s="15">
        <v>157.5</v>
      </c>
      <c r="H18" s="11">
        <f>G18/2.6</f>
        <v>60.576923076923073</v>
      </c>
      <c r="I18" s="4">
        <f t="shared" si="2"/>
        <v>11</v>
      </c>
      <c r="J18" s="10">
        <v>162.5</v>
      </c>
      <c r="K18" s="11">
        <f>J18/2.6</f>
        <v>62.5</v>
      </c>
      <c r="L18" s="4">
        <f t="shared" si="4"/>
        <v>7</v>
      </c>
      <c r="M18" s="10">
        <v>156.5</v>
      </c>
      <c r="N18" s="11">
        <f>M18/2.6</f>
        <v>60.192307692307693</v>
      </c>
      <c r="O18" s="4">
        <f t="shared" si="6"/>
        <v>12</v>
      </c>
      <c r="P18" s="4"/>
      <c r="Q18" s="10">
        <f t="shared" si="7"/>
        <v>476.5</v>
      </c>
      <c r="R18" s="9">
        <f t="shared" si="8"/>
        <v>61.089743589743591</v>
      </c>
      <c r="S18" s="10" t="s">
        <v>56</v>
      </c>
    </row>
    <row r="19" spans="1:19" ht="24.75" customHeight="1">
      <c r="A19" s="69">
        <f t="shared" si="0"/>
        <v>11</v>
      </c>
      <c r="B19" s="56" t="s">
        <v>229</v>
      </c>
      <c r="C19" s="12">
        <v>3</v>
      </c>
      <c r="D19" s="61" t="s">
        <v>211</v>
      </c>
      <c r="E19" s="12" t="s">
        <v>22</v>
      </c>
      <c r="F19" s="12" t="s">
        <v>292</v>
      </c>
      <c r="G19" s="15">
        <v>162</v>
      </c>
      <c r="H19" s="11">
        <f>G19/2.6</f>
        <v>62.307692307692307</v>
      </c>
      <c r="I19" s="4">
        <f t="shared" si="2"/>
        <v>7</v>
      </c>
      <c r="J19" s="10">
        <v>151.5</v>
      </c>
      <c r="K19" s="11">
        <f>J19/2.6</f>
        <v>58.269230769230766</v>
      </c>
      <c r="L19" s="4">
        <f t="shared" si="4"/>
        <v>13</v>
      </c>
      <c r="M19" s="10">
        <v>162</v>
      </c>
      <c r="N19" s="11">
        <f>M19/2.6</f>
        <v>62.307692307692307</v>
      </c>
      <c r="O19" s="4">
        <f t="shared" si="6"/>
        <v>9</v>
      </c>
      <c r="P19" s="4"/>
      <c r="Q19" s="10">
        <f t="shared" si="7"/>
        <v>475.5</v>
      </c>
      <c r="R19" s="9">
        <f t="shared" si="8"/>
        <v>60.961538461538453</v>
      </c>
      <c r="S19" s="10" t="s">
        <v>56</v>
      </c>
    </row>
    <row r="20" spans="1:19" ht="24.75" customHeight="1">
      <c r="A20" s="69">
        <f t="shared" si="0"/>
        <v>12</v>
      </c>
      <c r="B20" s="56" t="s">
        <v>243</v>
      </c>
      <c r="C20" s="12">
        <v>3</v>
      </c>
      <c r="D20" s="61" t="s">
        <v>206</v>
      </c>
      <c r="E20" s="12" t="s">
        <v>18</v>
      </c>
      <c r="F20" s="12" t="s">
        <v>24</v>
      </c>
      <c r="G20" s="15">
        <v>157.5</v>
      </c>
      <c r="H20" s="11">
        <f>G20/2.6-0.5</f>
        <v>60.076923076923073</v>
      </c>
      <c r="I20" s="4">
        <f t="shared" si="2"/>
        <v>12</v>
      </c>
      <c r="J20" s="10">
        <v>158</v>
      </c>
      <c r="K20" s="11">
        <f>J20/2.6-0.5</f>
        <v>60.269230769230766</v>
      </c>
      <c r="L20" s="4">
        <f t="shared" si="4"/>
        <v>11</v>
      </c>
      <c r="M20" s="10">
        <v>161.5</v>
      </c>
      <c r="N20" s="11">
        <f>M20/2.6-0.5</f>
        <v>61.615384615384613</v>
      </c>
      <c r="O20" s="4">
        <f t="shared" si="6"/>
        <v>11</v>
      </c>
      <c r="P20" s="4">
        <v>1</v>
      </c>
      <c r="Q20" s="10">
        <f t="shared" si="7"/>
        <v>477</v>
      </c>
      <c r="R20" s="9">
        <f t="shared" si="8"/>
        <v>60.653846153846153</v>
      </c>
      <c r="S20" s="10" t="s">
        <v>56</v>
      </c>
    </row>
    <row r="21" spans="1:19" ht="24.75" customHeight="1">
      <c r="A21" s="69">
        <f t="shared" si="0"/>
        <v>13</v>
      </c>
      <c r="B21" s="56" t="s">
        <v>244</v>
      </c>
      <c r="C21" s="12" t="s">
        <v>177</v>
      </c>
      <c r="D21" s="56" t="s">
        <v>233</v>
      </c>
      <c r="E21" s="12" t="s">
        <v>18</v>
      </c>
      <c r="F21" s="12" t="s">
        <v>24</v>
      </c>
      <c r="G21" s="15">
        <v>155</v>
      </c>
      <c r="H21" s="11">
        <f>G21/2.6</f>
        <v>59.615384615384613</v>
      </c>
      <c r="I21" s="4">
        <f t="shared" si="2"/>
        <v>13</v>
      </c>
      <c r="J21" s="10">
        <v>152.5</v>
      </c>
      <c r="K21" s="11">
        <f>J21/2.6</f>
        <v>58.653846153846153</v>
      </c>
      <c r="L21" s="4">
        <f t="shared" si="4"/>
        <v>12</v>
      </c>
      <c r="M21" s="10">
        <v>154.5</v>
      </c>
      <c r="N21" s="11">
        <f>M21/2.6</f>
        <v>59.42307692307692</v>
      </c>
      <c r="O21" s="4">
        <f t="shared" si="6"/>
        <v>13</v>
      </c>
      <c r="P21" s="4"/>
      <c r="Q21" s="10">
        <f t="shared" si="7"/>
        <v>462</v>
      </c>
      <c r="R21" s="9">
        <f t="shared" si="8"/>
        <v>59.230769230769226</v>
      </c>
      <c r="S21" s="10"/>
    </row>
    <row r="22" spans="1:19" ht="29.25" customHeight="1">
      <c r="A22" s="153" t="s">
        <v>231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ht="24.75" customHeight="1">
      <c r="A23" s="69">
        <v>1</v>
      </c>
      <c r="B23" s="54" t="s">
        <v>241</v>
      </c>
      <c r="C23" s="12">
        <v>1</v>
      </c>
      <c r="D23" s="61" t="s">
        <v>238</v>
      </c>
      <c r="E23" s="12" t="s">
        <v>232</v>
      </c>
      <c r="F23" s="12" t="s">
        <v>74</v>
      </c>
      <c r="G23" s="15">
        <v>164</v>
      </c>
      <c r="H23" s="11">
        <f>G23/2.6</f>
        <v>63.076923076923073</v>
      </c>
      <c r="I23" s="4">
        <v>2</v>
      </c>
      <c r="J23" s="10">
        <v>164</v>
      </c>
      <c r="K23" s="11">
        <f>J23/2.6</f>
        <v>63.076923076923073</v>
      </c>
      <c r="L23" s="4">
        <v>2</v>
      </c>
      <c r="M23" s="10">
        <v>158.5</v>
      </c>
      <c r="N23" s="11">
        <f>M23/2.6</f>
        <v>60.96153846153846</v>
      </c>
      <c r="O23" s="4">
        <v>2</v>
      </c>
      <c r="P23" s="4"/>
      <c r="Q23" s="10">
        <f>G23+J23+M23</f>
        <v>486.5</v>
      </c>
      <c r="R23" s="9">
        <f>(H23+K23+N23)/3</f>
        <v>62.371794871794869</v>
      </c>
    </row>
    <row r="24" spans="1:19" ht="24.75" customHeight="1">
      <c r="A24" s="69">
        <v>2</v>
      </c>
      <c r="B24" s="56" t="s">
        <v>240</v>
      </c>
      <c r="C24" s="12" t="s">
        <v>20</v>
      </c>
      <c r="D24" s="61" t="s">
        <v>239</v>
      </c>
      <c r="E24" s="12" t="s">
        <v>22</v>
      </c>
      <c r="F24" s="12" t="s">
        <v>23</v>
      </c>
      <c r="G24" s="15">
        <v>157.5</v>
      </c>
      <c r="H24" s="11">
        <f>G24/2.6</f>
        <v>60.576923076923073</v>
      </c>
      <c r="I24" s="4">
        <v>1</v>
      </c>
      <c r="J24" s="10">
        <v>154.5</v>
      </c>
      <c r="K24" s="11">
        <f>J24/2.6</f>
        <v>59.42307692307692</v>
      </c>
      <c r="L24" s="4">
        <v>1</v>
      </c>
      <c r="M24" s="10">
        <v>162</v>
      </c>
      <c r="N24" s="11">
        <f>M24/2.6</f>
        <v>62.307692307692307</v>
      </c>
      <c r="O24" s="4">
        <v>1</v>
      </c>
      <c r="P24" s="4"/>
      <c r="Q24" s="10">
        <f>G24+J24+M24</f>
        <v>474</v>
      </c>
      <c r="R24" s="9">
        <f>(H24+K24+N24)/3</f>
        <v>60.769230769230774</v>
      </c>
    </row>
    <row r="25" spans="1:19" ht="24.75" customHeight="1">
      <c r="A25" s="69">
        <v>3</v>
      </c>
      <c r="B25" s="56" t="s">
        <v>240</v>
      </c>
      <c r="C25" s="12" t="s">
        <v>20</v>
      </c>
      <c r="D25" s="61" t="s">
        <v>237</v>
      </c>
      <c r="E25" s="12" t="s">
        <v>22</v>
      </c>
      <c r="F25" s="12" t="s">
        <v>23</v>
      </c>
      <c r="G25" s="15">
        <v>148.5</v>
      </c>
      <c r="H25" s="11">
        <f>G25/2.6</f>
        <v>57.115384615384613</v>
      </c>
      <c r="I25" s="4">
        <v>3</v>
      </c>
      <c r="J25" s="10">
        <v>140</v>
      </c>
      <c r="K25" s="11">
        <f>J25/2.6</f>
        <v>53.846153846153847</v>
      </c>
      <c r="L25" s="4">
        <v>3</v>
      </c>
      <c r="M25" s="10">
        <v>148</v>
      </c>
      <c r="N25" s="11">
        <f>M25/2.6</f>
        <v>56.92307692307692</v>
      </c>
      <c r="O25" s="4">
        <v>3</v>
      </c>
      <c r="P25" s="4"/>
      <c r="Q25" s="10">
        <f>G25+J25+M25</f>
        <v>436.5</v>
      </c>
      <c r="R25" s="9">
        <f>(H25+K25+N25)/3</f>
        <v>55.961538461538453</v>
      </c>
    </row>
    <row r="27" spans="1:19" ht="24.75" customHeight="1">
      <c r="A27" s="18"/>
      <c r="B27" s="128" t="s">
        <v>14</v>
      </c>
      <c r="C27" s="128"/>
      <c r="D27" s="128"/>
      <c r="E27" s="18"/>
      <c r="F27" s="18"/>
      <c r="G27" s="18"/>
      <c r="H27" s="18"/>
      <c r="I27" s="18"/>
      <c r="J27" s="18"/>
      <c r="K27" s="18"/>
      <c r="L27" s="18"/>
      <c r="M27" s="18"/>
      <c r="N27" s="19" t="s">
        <v>103</v>
      </c>
      <c r="O27" s="19"/>
      <c r="P27" s="19"/>
      <c r="Q27" s="18"/>
      <c r="R27" s="18"/>
      <c r="S27" s="18"/>
    </row>
    <row r="28" spans="1:19" ht="24.75" customHeight="1">
      <c r="A28" s="18"/>
      <c r="B28" s="128" t="s">
        <v>15</v>
      </c>
      <c r="C28" s="128"/>
      <c r="D28" s="128"/>
      <c r="E28" s="18"/>
      <c r="F28" s="18"/>
      <c r="G28" s="18"/>
      <c r="H28" s="18"/>
      <c r="I28" s="18"/>
      <c r="J28" s="18"/>
      <c r="K28" s="18"/>
      <c r="L28" s="18"/>
      <c r="M28" s="18"/>
      <c r="N28" s="19" t="s">
        <v>21</v>
      </c>
      <c r="O28" s="19"/>
      <c r="P28" s="19"/>
      <c r="Q28" s="18"/>
      <c r="R28" s="18"/>
      <c r="S28" s="18"/>
    </row>
    <row r="40" spans="19:19">
      <c r="S40" s="28"/>
    </row>
    <row r="41" spans="19:19">
      <c r="S41" s="18"/>
    </row>
    <row r="42" spans="19:19">
      <c r="S42" s="18"/>
    </row>
  </sheetData>
  <sortState ref="A23:S25">
    <sortCondition ref="A23"/>
  </sortState>
  <mergeCells count="22">
    <mergeCell ref="B27:D27"/>
    <mergeCell ref="B28:D28"/>
    <mergeCell ref="S7:S8"/>
    <mergeCell ref="G7:I7"/>
    <mergeCell ref="J7:L7"/>
    <mergeCell ref="M7:O7"/>
    <mergeCell ref="P7:P8"/>
    <mergeCell ref="Q7:Q8"/>
    <mergeCell ref="R7:R8"/>
    <mergeCell ref="F7:F8"/>
    <mergeCell ref="A22:S22"/>
    <mergeCell ref="A7:A8"/>
    <mergeCell ref="B7:B8"/>
    <mergeCell ref="C7:C8"/>
    <mergeCell ref="D7:D8"/>
    <mergeCell ref="E7:E8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19685039370078741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>
      <selection activeCell="E17" sqref="E17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3" customWidth="1"/>
    <col min="13" max="13" width="5.5703125" customWidth="1"/>
    <col min="14" max="14" width="6.7109375" customWidth="1"/>
    <col min="15" max="16" width="2.42578125" customWidth="1"/>
    <col min="17" max="17" width="6" customWidth="1"/>
    <col min="18" max="18" width="7.28515625" customWidth="1"/>
    <col min="19" max="19" width="4.85546875" customWidth="1"/>
  </cols>
  <sheetData>
    <row r="1" spans="1:19" ht="19.5">
      <c r="A1" s="155" t="s">
        <v>191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9" ht="1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5.75">
      <c r="A4" s="142" t="s">
        <v>87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9">
      <c r="A5" s="141" t="s">
        <v>304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ht="15.75">
      <c r="A6" s="3" t="s">
        <v>1</v>
      </c>
      <c r="B6" s="3"/>
      <c r="C6" s="1"/>
      <c r="D6" s="1"/>
      <c r="E6" s="2"/>
      <c r="M6" s="14"/>
      <c r="Q6" s="138" t="s">
        <v>121</v>
      </c>
      <c r="R6" s="138"/>
      <c r="S6" s="14"/>
    </row>
    <row r="7" spans="1:19" ht="1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  <c r="S7" s="126" t="s">
        <v>89</v>
      </c>
    </row>
    <row r="8" spans="1:19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  <c r="S8" s="127"/>
    </row>
    <row r="9" spans="1:19" ht="24.75" customHeight="1">
      <c r="A9" s="69">
        <f>RANK(R9,R$9:R$11,0)</f>
        <v>1</v>
      </c>
      <c r="B9" s="56" t="s">
        <v>258</v>
      </c>
      <c r="C9" s="69">
        <v>1</v>
      </c>
      <c r="D9" s="61" t="s">
        <v>251</v>
      </c>
      <c r="E9" s="12" t="s">
        <v>22</v>
      </c>
      <c r="F9" s="12" t="s">
        <v>23</v>
      </c>
      <c r="G9" s="15">
        <v>219.5</v>
      </c>
      <c r="H9" s="11">
        <f>G9/3.3</f>
        <v>66.515151515151516</v>
      </c>
      <c r="I9" s="4">
        <f>RANK(H9,H$9:H$11,0)</f>
        <v>1</v>
      </c>
      <c r="J9" s="10">
        <v>212.5</v>
      </c>
      <c r="K9" s="11">
        <f>J9/3.3</f>
        <v>64.393939393939391</v>
      </c>
      <c r="L9" s="4">
        <f>RANK(K9,K$9:K$11,0)</f>
        <v>1</v>
      </c>
      <c r="M9" s="10">
        <v>218.5</v>
      </c>
      <c r="N9" s="11">
        <f>M9/3.3</f>
        <v>66.212121212121218</v>
      </c>
      <c r="O9" s="4">
        <f>RANK(N9,N$9:N$11,0)</f>
        <v>1</v>
      </c>
      <c r="P9" s="4"/>
      <c r="Q9" s="10">
        <f>G9+J9+M9</f>
        <v>650.5</v>
      </c>
      <c r="R9" s="9">
        <f>(H9+K9+N9)/3</f>
        <v>65.707070707070713</v>
      </c>
      <c r="S9" s="41">
        <v>2</v>
      </c>
    </row>
    <row r="10" spans="1:19" ht="24.75" customHeight="1">
      <c r="A10" s="69">
        <f>RANK(R10,R$9:R$11,0)</f>
        <v>2</v>
      </c>
      <c r="B10" s="56" t="s">
        <v>263</v>
      </c>
      <c r="C10" s="12">
        <v>2</v>
      </c>
      <c r="D10" s="61" t="s">
        <v>254</v>
      </c>
      <c r="E10" s="12" t="s">
        <v>18</v>
      </c>
      <c r="F10" s="12" t="s">
        <v>24</v>
      </c>
      <c r="G10" s="15">
        <v>209</v>
      </c>
      <c r="H10" s="11">
        <f>G10/3.3</f>
        <v>63.333333333333336</v>
      </c>
      <c r="I10" s="4">
        <f>RANK(H10,H$9:H$11,0)</f>
        <v>2</v>
      </c>
      <c r="J10" s="10">
        <v>206</v>
      </c>
      <c r="K10" s="11">
        <f>J10/3.3</f>
        <v>62.424242424242429</v>
      </c>
      <c r="L10" s="4">
        <f>RANK(K10,K$9:K$11,0)</f>
        <v>2</v>
      </c>
      <c r="M10" s="10">
        <v>213.5</v>
      </c>
      <c r="N10" s="11">
        <f>M10/3.3</f>
        <v>64.696969696969703</v>
      </c>
      <c r="O10" s="4">
        <f>RANK(N10,N$9:N$11,0)</f>
        <v>2</v>
      </c>
      <c r="P10" s="4"/>
      <c r="Q10" s="10">
        <f>G10+J10+M10</f>
        <v>628.5</v>
      </c>
      <c r="R10" s="9">
        <f>(H10+K10+N10)/3</f>
        <v>63.484848484848492</v>
      </c>
      <c r="S10" s="41" t="s">
        <v>51</v>
      </c>
    </row>
    <row r="11" spans="1:19" ht="24.75" customHeight="1">
      <c r="A11" s="69"/>
      <c r="B11" s="75" t="s">
        <v>259</v>
      </c>
      <c r="C11" s="69">
        <v>3</v>
      </c>
      <c r="D11" s="61" t="s">
        <v>252</v>
      </c>
      <c r="E11" s="12" t="s">
        <v>22</v>
      </c>
      <c r="F11" s="12" t="s">
        <v>23</v>
      </c>
      <c r="G11" s="130" t="s">
        <v>122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31"/>
    </row>
    <row r="12" spans="1:19" ht="24.75" customHeight="1">
      <c r="A12" s="143" t="s">
        <v>72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5"/>
    </row>
    <row r="13" spans="1:19" ht="24.75" customHeight="1">
      <c r="A13" s="69">
        <f>RANK(R13,R$13:R$17,0)</f>
        <v>1</v>
      </c>
      <c r="B13" s="56" t="s">
        <v>263</v>
      </c>
      <c r="C13" s="12">
        <v>2</v>
      </c>
      <c r="D13" s="61" t="s">
        <v>254</v>
      </c>
      <c r="E13" s="12" t="s">
        <v>18</v>
      </c>
      <c r="F13" s="12" t="s">
        <v>24</v>
      </c>
      <c r="G13" s="13">
        <v>200.5</v>
      </c>
      <c r="H13" s="11">
        <f>G13/3</f>
        <v>66.833333333333329</v>
      </c>
      <c r="I13" s="4">
        <f>RANK(H13,H$13:H$17,0)</f>
        <v>1</v>
      </c>
      <c r="J13" s="13">
        <v>202</v>
      </c>
      <c r="K13" s="11">
        <f>J13/3</f>
        <v>67.333333333333329</v>
      </c>
      <c r="L13" s="4">
        <f>RANK(K13,K$13:K$17,0)</f>
        <v>1</v>
      </c>
      <c r="M13" s="13">
        <v>201.5</v>
      </c>
      <c r="N13" s="11">
        <f>M13/3</f>
        <v>67.166666666666671</v>
      </c>
      <c r="O13" s="4">
        <f>RANK(N13,N$13:N$17,0)</f>
        <v>1</v>
      </c>
      <c r="P13" s="13"/>
      <c r="Q13" s="10">
        <f>G13+J13+M13</f>
        <v>604</v>
      </c>
      <c r="R13" s="9">
        <f>(H13+K13+N13)/3</f>
        <v>67.1111111111111</v>
      </c>
      <c r="S13" s="13">
        <v>2</v>
      </c>
    </row>
    <row r="14" spans="1:19" ht="24.75" customHeight="1">
      <c r="A14" s="69">
        <f>RANK(R14,R$13:R$17,0)</f>
        <v>2</v>
      </c>
      <c r="B14" s="56" t="s">
        <v>260</v>
      </c>
      <c r="C14" s="12">
        <v>2</v>
      </c>
      <c r="D14" s="56" t="s">
        <v>250</v>
      </c>
      <c r="E14" s="12" t="s">
        <v>18</v>
      </c>
      <c r="F14" s="12" t="s">
        <v>24</v>
      </c>
      <c r="G14" s="13">
        <v>193</v>
      </c>
      <c r="H14" s="11">
        <f>G14/3</f>
        <v>64.333333333333329</v>
      </c>
      <c r="I14" s="4">
        <f>RANK(H14,H$13:H$17,0)</f>
        <v>2</v>
      </c>
      <c r="J14" s="13">
        <v>192.5</v>
      </c>
      <c r="K14" s="11">
        <f>J14/3</f>
        <v>64.166666666666671</v>
      </c>
      <c r="L14" s="4">
        <f>RANK(K14,K$13:K$17,0)</f>
        <v>2</v>
      </c>
      <c r="M14" s="13">
        <v>199.5</v>
      </c>
      <c r="N14" s="11">
        <f>M14/3</f>
        <v>66.5</v>
      </c>
      <c r="O14" s="4">
        <f>RANK(N14,N$13:N$17,0)</f>
        <v>2</v>
      </c>
      <c r="P14" s="13"/>
      <c r="Q14" s="10">
        <f>G14+J14+M14</f>
        <v>585</v>
      </c>
      <c r="R14" s="9">
        <f>(H14+K14+N14)/3</f>
        <v>65</v>
      </c>
      <c r="S14" s="13">
        <v>2</v>
      </c>
    </row>
    <row r="15" spans="1:19" ht="24.75" customHeight="1">
      <c r="A15" s="69">
        <f>RANK(R15,R$13:R$17,0)</f>
        <v>3</v>
      </c>
      <c r="B15" s="56" t="s">
        <v>261</v>
      </c>
      <c r="C15" s="69">
        <v>3</v>
      </c>
      <c r="D15" s="61" t="s">
        <v>202</v>
      </c>
      <c r="E15" s="12" t="s">
        <v>18</v>
      </c>
      <c r="F15" s="12" t="s">
        <v>24</v>
      </c>
      <c r="G15" s="13">
        <v>189</v>
      </c>
      <c r="H15" s="11">
        <f>G15/3</f>
        <v>63</v>
      </c>
      <c r="I15" s="4">
        <f>RANK(H15,H$13:H$17,0)</f>
        <v>3</v>
      </c>
      <c r="J15" s="13">
        <v>186.5</v>
      </c>
      <c r="K15" s="11">
        <f>J15/3</f>
        <v>62.166666666666664</v>
      </c>
      <c r="L15" s="4">
        <f>RANK(K15,K$13:K$17,0)</f>
        <v>3</v>
      </c>
      <c r="M15" s="13">
        <v>191.5</v>
      </c>
      <c r="N15" s="11">
        <f>M15/3</f>
        <v>63.833333333333336</v>
      </c>
      <c r="O15" s="4">
        <f>RANK(N15,N$13:N$17,0)</f>
        <v>3</v>
      </c>
      <c r="P15" s="13"/>
      <c r="Q15" s="10">
        <f>G15+J15+M15</f>
        <v>567</v>
      </c>
      <c r="R15" s="9">
        <f>(H15+K15+N15)/3</f>
        <v>63</v>
      </c>
      <c r="S15" s="13" t="s">
        <v>51</v>
      </c>
    </row>
    <row r="16" spans="1:19" ht="24.75" customHeight="1">
      <c r="A16" s="69">
        <f>RANK(R16,R$13:R$17,0)</f>
        <v>4</v>
      </c>
      <c r="B16" s="56" t="s">
        <v>264</v>
      </c>
      <c r="C16" s="12" t="s">
        <v>51</v>
      </c>
      <c r="D16" s="54" t="s">
        <v>234</v>
      </c>
      <c r="E16" s="12" t="s">
        <v>198</v>
      </c>
      <c r="F16" s="12" t="s">
        <v>291</v>
      </c>
      <c r="G16" s="13">
        <v>188</v>
      </c>
      <c r="H16" s="11">
        <f>G16/3</f>
        <v>62.666666666666664</v>
      </c>
      <c r="I16" s="4">
        <f>RANK(H16,H$13:H$17,0)</f>
        <v>4</v>
      </c>
      <c r="J16" s="13">
        <v>185.5</v>
      </c>
      <c r="K16" s="11">
        <f>J16/3</f>
        <v>61.833333333333336</v>
      </c>
      <c r="L16" s="4">
        <f>RANK(K16,K$13:K$17,0)</f>
        <v>4</v>
      </c>
      <c r="M16" s="13">
        <v>188</v>
      </c>
      <c r="N16" s="11">
        <f>M16/3</f>
        <v>62.666666666666664</v>
      </c>
      <c r="O16" s="4">
        <f>RANK(N16,N$13:N$17,0)</f>
        <v>4</v>
      </c>
      <c r="P16" s="13"/>
      <c r="Q16" s="10">
        <f>G16+J16+M16</f>
        <v>561.5</v>
      </c>
      <c r="R16" s="9">
        <f>(H16+K16+N16)/3</f>
        <v>62.388888888888886</v>
      </c>
      <c r="S16" s="13" t="s">
        <v>300</v>
      </c>
    </row>
    <row r="17" spans="1:19" ht="24.75" customHeight="1">
      <c r="A17" s="69">
        <f>RANK(R17,R$13:R$17,0)</f>
        <v>5</v>
      </c>
      <c r="B17" s="56" t="s">
        <v>262</v>
      </c>
      <c r="C17" s="69">
        <v>3</v>
      </c>
      <c r="D17" s="61" t="s">
        <v>253</v>
      </c>
      <c r="E17" s="12" t="s">
        <v>22</v>
      </c>
      <c r="F17" s="12" t="s">
        <v>23</v>
      </c>
      <c r="G17" s="13">
        <v>172</v>
      </c>
      <c r="H17" s="11">
        <f>G17/3</f>
        <v>57.333333333333336</v>
      </c>
      <c r="I17" s="4">
        <f>RANK(H17,H$13:H$17,0)</f>
        <v>5</v>
      </c>
      <c r="J17" s="13">
        <v>181</v>
      </c>
      <c r="K17" s="11">
        <f>J17/3</f>
        <v>60.333333333333336</v>
      </c>
      <c r="L17" s="4">
        <f>RANK(K17,K$13:K$17,0)</f>
        <v>5</v>
      </c>
      <c r="M17" s="13">
        <v>185.5</v>
      </c>
      <c r="N17" s="11">
        <f>M17/3</f>
        <v>61.833333333333336</v>
      </c>
      <c r="O17" s="4">
        <f>RANK(N17,N$13:N$17,0)</f>
        <v>5</v>
      </c>
      <c r="P17" s="13"/>
      <c r="Q17" s="10">
        <f>G17+J17+M17</f>
        <v>538.5</v>
      </c>
      <c r="R17" s="9">
        <f>(H17+K17+N17)/3</f>
        <v>59.833333333333336</v>
      </c>
      <c r="S17" s="13" t="s">
        <v>56</v>
      </c>
    </row>
    <row r="18" spans="1:19" ht="24.75" customHeight="1">
      <c r="A18" s="153" t="s">
        <v>86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24.75" customHeight="1">
      <c r="A19" s="69">
        <f>RANK(R19,R$19:R$20,0)</f>
        <v>1</v>
      </c>
      <c r="B19" s="56" t="s">
        <v>265</v>
      </c>
      <c r="C19" s="93" t="s">
        <v>249</v>
      </c>
      <c r="D19" s="61" t="s">
        <v>255</v>
      </c>
      <c r="E19" s="12" t="s">
        <v>73</v>
      </c>
      <c r="F19" s="12" t="s">
        <v>74</v>
      </c>
      <c r="G19" s="15">
        <v>186</v>
      </c>
      <c r="H19" s="11">
        <f>G19/3</f>
        <v>62</v>
      </c>
      <c r="I19" s="4">
        <f>RANK(H19,H$19:H$20,0)</f>
        <v>1</v>
      </c>
      <c r="J19" s="10">
        <v>192.5</v>
      </c>
      <c r="K19" s="11">
        <f>J19/3</f>
        <v>64.166666666666671</v>
      </c>
      <c r="L19" s="4">
        <f>RANK(K19,K$19:K$20,0)</f>
        <v>1</v>
      </c>
      <c r="M19" s="10">
        <v>192</v>
      </c>
      <c r="N19" s="11">
        <f>M19/3</f>
        <v>64</v>
      </c>
      <c r="O19" s="4">
        <f>RANK(N19,N$19:N$20,0)</f>
        <v>1</v>
      </c>
      <c r="P19" s="4"/>
      <c r="Q19" s="10">
        <f>G19+J19+M19</f>
        <v>570.5</v>
      </c>
      <c r="R19" s="9">
        <f>(H19+K19+N19)/3</f>
        <v>63.388888888888893</v>
      </c>
    </row>
    <row r="20" spans="1:19" ht="24.75" customHeight="1">
      <c r="A20" s="84">
        <f>RANK(R20,R$19:R$20,0)</f>
        <v>2</v>
      </c>
      <c r="B20" s="85" t="s">
        <v>266</v>
      </c>
      <c r="C20" s="86">
        <v>1</v>
      </c>
      <c r="D20" s="87" t="s">
        <v>256</v>
      </c>
      <c r="E20" s="86" t="s">
        <v>22</v>
      </c>
      <c r="F20" s="86" t="s">
        <v>23</v>
      </c>
      <c r="G20" s="88">
        <v>184</v>
      </c>
      <c r="H20" s="89">
        <f>G20/3</f>
        <v>61.333333333333336</v>
      </c>
      <c r="I20" s="90">
        <f>RANK(H20,H$19:H$20,0)</f>
        <v>2</v>
      </c>
      <c r="J20" s="91">
        <v>185.5</v>
      </c>
      <c r="K20" s="89">
        <f>J20/3</f>
        <v>61.833333333333336</v>
      </c>
      <c r="L20" s="90">
        <f>RANK(K20,K$20:K$20,0)</f>
        <v>1</v>
      </c>
      <c r="M20" s="91">
        <v>190</v>
      </c>
      <c r="N20" s="89">
        <f>M20/3</f>
        <v>63.333333333333336</v>
      </c>
      <c r="O20" s="90">
        <f>RANK(N20,N$20:N$20,0)</f>
        <v>1</v>
      </c>
      <c r="P20" s="90"/>
      <c r="Q20" s="91">
        <f>G20+J20+M20</f>
        <v>559.5</v>
      </c>
      <c r="R20" s="92">
        <f>(H20+K20+N20)/3</f>
        <v>62.166666666666664</v>
      </c>
    </row>
    <row r="21" spans="1:19" ht="24.75" customHeight="1">
      <c r="A21" s="153" t="s">
        <v>91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24.75" customHeight="1">
      <c r="A22" s="69">
        <f>RANK(R22,R$22:R$22,0)</f>
        <v>1</v>
      </c>
      <c r="B22" s="74" t="s">
        <v>267</v>
      </c>
      <c r="C22" s="93" t="s">
        <v>249</v>
      </c>
      <c r="D22" s="74" t="s">
        <v>257</v>
      </c>
      <c r="E22" s="12" t="s">
        <v>22</v>
      </c>
      <c r="F22" s="12" t="s">
        <v>23</v>
      </c>
      <c r="G22" s="15">
        <v>218</v>
      </c>
      <c r="H22" s="11">
        <f>G22/3.4</f>
        <v>64.117647058823536</v>
      </c>
      <c r="I22" s="4">
        <f>RANK(H22,H$22:H$22,0)</f>
        <v>1</v>
      </c>
      <c r="J22" s="10">
        <v>215.5</v>
      </c>
      <c r="K22" s="11">
        <f>J22/3.4</f>
        <v>63.382352941176471</v>
      </c>
      <c r="L22" s="4">
        <f>RANK(K22,K$22:K$22,0)</f>
        <v>1</v>
      </c>
      <c r="M22" s="10">
        <v>223.5</v>
      </c>
      <c r="N22" s="11">
        <f>M22/3.4</f>
        <v>65.735294117647058</v>
      </c>
      <c r="O22" s="4">
        <f>RANK(N22,N$22:N$22,0)</f>
        <v>1</v>
      </c>
      <c r="P22" s="4"/>
      <c r="Q22" s="10">
        <f>G22+J22+M22</f>
        <v>657</v>
      </c>
      <c r="R22" s="9">
        <f>(H22+K22+N22)/3</f>
        <v>64.411764705882362</v>
      </c>
      <c r="S22" s="13">
        <v>3</v>
      </c>
    </row>
    <row r="23" spans="1:19" ht="24.75" customHeight="1">
      <c r="A23" s="20"/>
      <c r="B23" s="21"/>
      <c r="C23" s="22"/>
      <c r="D23" s="38"/>
      <c r="E23" s="24"/>
      <c r="F23" s="24"/>
      <c r="G23" s="25"/>
      <c r="H23" s="26"/>
      <c r="I23" s="27"/>
      <c r="J23" s="28"/>
      <c r="K23" s="26"/>
      <c r="L23" s="27"/>
      <c r="M23" s="28"/>
      <c r="N23" s="26"/>
      <c r="O23" s="27"/>
      <c r="P23" s="27"/>
      <c r="Q23" s="28"/>
      <c r="R23" s="29"/>
    </row>
    <row r="24" spans="1:19" s="18" customFormat="1" ht="21.75" customHeight="1">
      <c r="B24" s="128" t="s">
        <v>14</v>
      </c>
      <c r="C24" s="128"/>
      <c r="D24" s="128"/>
      <c r="N24" s="19" t="s">
        <v>103</v>
      </c>
      <c r="O24" s="19"/>
      <c r="P24" s="19"/>
      <c r="S24"/>
    </row>
    <row r="25" spans="1:19" s="18" customFormat="1" ht="21.75" customHeight="1">
      <c r="B25" s="128" t="s">
        <v>15</v>
      </c>
      <c r="C25" s="128"/>
      <c r="D25" s="128"/>
      <c r="N25" s="19" t="s">
        <v>21</v>
      </c>
      <c r="O25" s="19"/>
      <c r="P25" s="19"/>
      <c r="S25"/>
    </row>
    <row r="32" spans="1:19">
      <c r="S32" s="28"/>
    </row>
    <row r="33" spans="19:19">
      <c r="S33" s="18"/>
    </row>
    <row r="34" spans="19:19">
      <c r="S34" s="18"/>
    </row>
  </sheetData>
  <sortState ref="A9:S11">
    <sortCondition ref="A9"/>
  </sortState>
  <mergeCells count="25">
    <mergeCell ref="B24:D24"/>
    <mergeCell ref="B25:D25"/>
    <mergeCell ref="S7:S8"/>
    <mergeCell ref="A12:S12"/>
    <mergeCell ref="A18:S18"/>
    <mergeCell ref="A21:S21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G11:S11"/>
    <mergeCell ref="E7:E8"/>
    <mergeCell ref="F7:F8"/>
    <mergeCell ref="A1:R1"/>
    <mergeCell ref="A2:R2"/>
    <mergeCell ref="A3:R3"/>
    <mergeCell ref="A4:R4"/>
    <mergeCell ref="A5:R5"/>
    <mergeCell ref="Q6:R6"/>
  </mergeCells>
  <pageMargins left="0" right="0" top="0" bottom="0" header="0.31496062992125984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view="pageBreakPreview" topLeftCell="A4" zoomScale="90" zoomScaleNormal="100" zoomScaleSheetLayoutView="90" workbookViewId="0">
      <selection activeCell="B20" sqref="B20:C20"/>
    </sheetView>
  </sheetViews>
  <sheetFormatPr defaultRowHeight="15"/>
  <cols>
    <col min="1" max="1" width="5.85546875" customWidth="1"/>
    <col min="2" max="2" width="16.7109375" customWidth="1"/>
    <col min="3" max="3" width="38.140625" customWidth="1"/>
    <col min="4" max="4" width="17.85546875" customWidth="1"/>
    <col min="5" max="7" width="9.28515625" customWidth="1"/>
    <col min="8" max="8" width="9" customWidth="1"/>
    <col min="9" max="9" width="9.5703125" customWidth="1"/>
  </cols>
  <sheetData>
    <row r="2" spans="1:9" s="18" customFormat="1" ht="53.25" customHeight="1">
      <c r="A2" s="94" t="s">
        <v>93</v>
      </c>
      <c r="B2" s="94"/>
      <c r="C2" s="94"/>
      <c r="D2" s="94"/>
      <c r="E2" s="94"/>
      <c r="F2" s="94"/>
      <c r="G2" s="94"/>
      <c r="H2" s="94"/>
      <c r="I2" s="94"/>
    </row>
    <row r="3" spans="1:9" ht="30.75" customHeight="1">
      <c r="A3" s="95" t="s">
        <v>1</v>
      </c>
      <c r="B3" s="95"/>
      <c r="C3" s="95"/>
      <c r="D3" s="31"/>
      <c r="E3" s="96" t="s">
        <v>113</v>
      </c>
      <c r="F3" s="96"/>
      <c r="G3" s="96"/>
      <c r="H3" s="96"/>
      <c r="I3" s="96"/>
    </row>
    <row r="4" spans="1:9" s="18" customFormat="1" ht="39" customHeight="1">
      <c r="A4" s="106" t="s">
        <v>116</v>
      </c>
      <c r="B4" s="106"/>
      <c r="C4" s="106"/>
      <c r="D4" s="106"/>
      <c r="E4" s="106"/>
      <c r="F4" s="106"/>
      <c r="G4" s="106"/>
      <c r="H4" s="106"/>
      <c r="I4" s="106"/>
    </row>
    <row r="5" spans="1:9" ht="21.75" customHeight="1">
      <c r="A5" s="98" t="s">
        <v>6</v>
      </c>
      <c r="B5" s="99" t="s">
        <v>77</v>
      </c>
      <c r="C5" s="99" t="s">
        <v>78</v>
      </c>
      <c r="D5" s="99" t="s">
        <v>4</v>
      </c>
      <c r="E5" s="104" t="s">
        <v>114</v>
      </c>
      <c r="F5" s="105"/>
      <c r="G5" s="104" t="s">
        <v>115</v>
      </c>
      <c r="H5" s="105"/>
      <c r="I5" s="100" t="s">
        <v>11</v>
      </c>
    </row>
    <row r="6" spans="1:9" ht="35.25" customHeight="1">
      <c r="A6" s="98"/>
      <c r="B6" s="99"/>
      <c r="C6" s="99"/>
      <c r="D6" s="99"/>
      <c r="E6" s="32" t="s">
        <v>79</v>
      </c>
      <c r="F6" s="32" t="s">
        <v>80</v>
      </c>
      <c r="G6" s="32" t="s">
        <v>79</v>
      </c>
      <c r="H6" s="32" t="s">
        <v>117</v>
      </c>
      <c r="I6" s="100"/>
    </row>
    <row r="7" spans="1:9" ht="39" customHeight="1">
      <c r="A7" s="33">
        <f>RANK(I7,I$7:I$9,0)</f>
        <v>1</v>
      </c>
      <c r="B7" s="44" t="s">
        <v>49</v>
      </c>
      <c r="C7" s="45" t="s">
        <v>41</v>
      </c>
      <c r="D7" s="12" t="s">
        <v>43</v>
      </c>
      <c r="E7" s="34">
        <v>65.784000000000006</v>
      </c>
      <c r="F7" s="34">
        <v>66.254000000000005</v>
      </c>
      <c r="G7" s="34">
        <v>66.373000000000005</v>
      </c>
      <c r="H7" s="34">
        <v>65.694999999999993</v>
      </c>
      <c r="I7" s="34">
        <f>E7+H7+F7+G7</f>
        <v>264.10599999999999</v>
      </c>
    </row>
    <row r="8" spans="1:9" ht="39" customHeight="1">
      <c r="A8" s="33">
        <f>RANK(I8,I$7:I$9,0)</f>
        <v>2</v>
      </c>
      <c r="B8" s="44" t="s">
        <v>27</v>
      </c>
      <c r="C8" s="45" t="s">
        <v>39</v>
      </c>
      <c r="D8" s="12" t="s">
        <v>24</v>
      </c>
      <c r="E8" s="34">
        <v>65.882000000000005</v>
      </c>
      <c r="F8" s="34">
        <v>60.439</v>
      </c>
      <c r="G8" s="34">
        <v>67.647000000000006</v>
      </c>
      <c r="H8" s="34">
        <v>67.456000000000003</v>
      </c>
      <c r="I8" s="34">
        <f>E8+H8+F8+G8</f>
        <v>261.42400000000004</v>
      </c>
    </row>
    <row r="9" spans="1:9" ht="39" customHeight="1">
      <c r="A9" s="33">
        <f>RANK(I9,I$7:I$9,0)</f>
        <v>3</v>
      </c>
      <c r="B9" s="44" t="s">
        <v>53</v>
      </c>
      <c r="C9" s="45" t="s">
        <v>50</v>
      </c>
      <c r="D9" s="12" t="s">
        <v>43</v>
      </c>
      <c r="E9" s="34">
        <v>64.804000000000002</v>
      </c>
      <c r="F9" s="34">
        <v>63.947000000000003</v>
      </c>
      <c r="G9" s="34">
        <v>65.097999999999999</v>
      </c>
      <c r="H9" s="34">
        <v>64.385999999999996</v>
      </c>
      <c r="I9" s="34">
        <f>E9+H9+F9+G9</f>
        <v>258.23500000000001</v>
      </c>
    </row>
    <row r="10" spans="1:9" s="18" customFormat="1" ht="41.25" customHeight="1">
      <c r="A10" s="106" t="s">
        <v>119</v>
      </c>
      <c r="B10" s="106"/>
      <c r="C10" s="106"/>
      <c r="D10" s="106"/>
      <c r="E10" s="106"/>
      <c r="F10" s="106"/>
      <c r="G10" s="106"/>
      <c r="H10" s="106"/>
      <c r="I10" s="106"/>
    </row>
    <row r="11" spans="1:9" ht="21.75" customHeight="1">
      <c r="A11" s="98" t="s">
        <v>6</v>
      </c>
      <c r="B11" s="99" t="s">
        <v>77</v>
      </c>
      <c r="C11" s="99" t="s">
        <v>78</v>
      </c>
      <c r="D11" s="99" t="s">
        <v>4</v>
      </c>
      <c r="E11" s="104" t="s">
        <v>114</v>
      </c>
      <c r="F11" s="105"/>
      <c r="G11" s="104" t="s">
        <v>115</v>
      </c>
      <c r="H11" s="105"/>
      <c r="I11" s="100" t="s">
        <v>11</v>
      </c>
    </row>
    <row r="12" spans="1:9" ht="38.25" customHeight="1">
      <c r="A12" s="98"/>
      <c r="B12" s="99"/>
      <c r="C12" s="99"/>
      <c r="D12" s="99"/>
      <c r="E12" s="32" t="s">
        <v>82</v>
      </c>
      <c r="F12" s="32" t="s">
        <v>83</v>
      </c>
      <c r="G12" s="32" t="s">
        <v>82</v>
      </c>
      <c r="H12" s="32" t="s">
        <v>83</v>
      </c>
      <c r="I12" s="100"/>
    </row>
    <row r="13" spans="1:9" ht="39" customHeight="1">
      <c r="A13" s="33">
        <f>RANK(I13,I$13:I$109,0)</f>
        <v>1</v>
      </c>
      <c r="B13" s="44" t="s">
        <v>289</v>
      </c>
      <c r="C13" s="45" t="s">
        <v>39</v>
      </c>
      <c r="D13" s="12" t="s">
        <v>24</v>
      </c>
      <c r="E13" s="34">
        <v>67.245999999999995</v>
      </c>
      <c r="F13" s="34">
        <v>67.284000000000006</v>
      </c>
      <c r="G13" s="34">
        <v>67.754000000000005</v>
      </c>
      <c r="H13" s="34">
        <v>68.703999999999994</v>
      </c>
      <c r="I13" s="34">
        <f>E13+H13+F13+G13</f>
        <v>270.988</v>
      </c>
    </row>
    <row r="14" spans="1:9" ht="39" customHeight="1">
      <c r="A14" s="33">
        <f>RANK(I14,I$13:I$109,0)</f>
        <v>2</v>
      </c>
      <c r="B14" s="44" t="s">
        <v>30</v>
      </c>
      <c r="C14" s="45" t="s">
        <v>39</v>
      </c>
      <c r="D14" s="12" t="s">
        <v>24</v>
      </c>
      <c r="E14" s="34">
        <v>63.551000000000002</v>
      </c>
      <c r="F14" s="34">
        <v>66.111000000000004</v>
      </c>
      <c r="G14" s="34">
        <v>67.391000000000005</v>
      </c>
      <c r="H14" s="34">
        <v>67.099000000000004</v>
      </c>
      <c r="I14" s="34">
        <f>E14+H14+F14+G14</f>
        <v>264.15200000000004</v>
      </c>
    </row>
    <row r="15" spans="1:9" s="18" customFormat="1" ht="39" customHeight="1">
      <c r="A15" s="106" t="s">
        <v>120</v>
      </c>
      <c r="B15" s="106"/>
      <c r="C15" s="106"/>
      <c r="D15" s="106"/>
      <c r="E15" s="106"/>
      <c r="F15" s="106"/>
      <c r="G15" s="106"/>
      <c r="H15" s="106"/>
      <c r="I15" s="106"/>
    </row>
    <row r="16" spans="1:9" ht="21.75" customHeight="1">
      <c r="A16" s="98" t="s">
        <v>6</v>
      </c>
      <c r="B16" s="99" t="s">
        <v>77</v>
      </c>
      <c r="C16" s="99" t="s">
        <v>78</v>
      </c>
      <c r="D16" s="99" t="s">
        <v>4</v>
      </c>
      <c r="E16" s="104" t="s">
        <v>114</v>
      </c>
      <c r="F16" s="105"/>
      <c r="G16" s="104" t="s">
        <v>115</v>
      </c>
      <c r="H16" s="105"/>
      <c r="I16" s="100" t="s">
        <v>11</v>
      </c>
    </row>
    <row r="17" spans="1:9" ht="33" customHeight="1">
      <c r="A17" s="98"/>
      <c r="B17" s="99"/>
      <c r="C17" s="99"/>
      <c r="D17" s="99"/>
      <c r="E17" s="32" t="s">
        <v>84</v>
      </c>
      <c r="F17" s="32" t="s">
        <v>85</v>
      </c>
      <c r="G17" s="32" t="s">
        <v>84</v>
      </c>
      <c r="H17" s="32" t="s">
        <v>85</v>
      </c>
      <c r="I17" s="100"/>
    </row>
    <row r="18" spans="1:9" ht="39" customHeight="1">
      <c r="A18" s="33">
        <f>RANK(I18,I$18:I$18,0)</f>
        <v>1</v>
      </c>
      <c r="B18" s="16" t="s">
        <v>55</v>
      </c>
      <c r="C18" s="17" t="s">
        <v>50</v>
      </c>
      <c r="D18" s="12" t="s">
        <v>43</v>
      </c>
      <c r="E18" s="34">
        <v>63.863999999999997</v>
      </c>
      <c r="F18" s="34">
        <v>64.102999999999994</v>
      </c>
      <c r="G18" s="34">
        <v>67.120999999999995</v>
      </c>
      <c r="H18" s="34">
        <v>67.948999999999998</v>
      </c>
      <c r="I18" s="34">
        <f>E18+H18+F18+G18</f>
        <v>263.03699999999998</v>
      </c>
    </row>
    <row r="19" spans="1:9" ht="37.5" customHeight="1">
      <c r="A19" s="35"/>
      <c r="B19" s="101" t="s">
        <v>14</v>
      </c>
      <c r="C19" s="101"/>
      <c r="D19" s="18" t="s">
        <v>103</v>
      </c>
      <c r="H19" s="36"/>
      <c r="I19" s="36"/>
    </row>
    <row r="20" spans="1:9" ht="31.5" customHeight="1">
      <c r="A20" s="35"/>
      <c r="B20" s="102" t="s">
        <v>15</v>
      </c>
      <c r="C20" s="102"/>
      <c r="D20" s="18" t="s">
        <v>111</v>
      </c>
    </row>
    <row r="21" spans="1:9" ht="31.5" customHeight="1">
      <c r="A21" s="35"/>
      <c r="B21" s="103" t="s">
        <v>112</v>
      </c>
      <c r="C21" s="103"/>
      <c r="D21" s="18" t="s">
        <v>118</v>
      </c>
    </row>
    <row r="22" spans="1:9" ht="19.5" customHeight="1">
      <c r="A22" s="35"/>
      <c r="B22" s="37"/>
      <c r="C22" s="38"/>
      <c r="D22" s="24"/>
      <c r="E22" s="39"/>
      <c r="F22" s="39"/>
      <c r="G22" s="39"/>
      <c r="H22" s="39"/>
      <c r="I22" s="39"/>
    </row>
  </sheetData>
  <sortState ref="A13:I14">
    <sortCondition ref="A13"/>
  </sortState>
  <mergeCells count="30">
    <mergeCell ref="A2:I2"/>
    <mergeCell ref="A3:C3"/>
    <mergeCell ref="E3:I3"/>
    <mergeCell ref="A4:I4"/>
    <mergeCell ref="A5:A6"/>
    <mergeCell ref="B5:B6"/>
    <mergeCell ref="C5:C6"/>
    <mergeCell ref="D5:D6"/>
    <mergeCell ref="B20:C20"/>
    <mergeCell ref="B21:C21"/>
    <mergeCell ref="E5:F5"/>
    <mergeCell ref="G5:H5"/>
    <mergeCell ref="A10:I10"/>
    <mergeCell ref="A11:A12"/>
    <mergeCell ref="B11:B12"/>
    <mergeCell ref="C11:C12"/>
    <mergeCell ref="I5:I6"/>
    <mergeCell ref="B19:C19"/>
    <mergeCell ref="D11:D12"/>
    <mergeCell ref="E11:F11"/>
    <mergeCell ref="G11:H11"/>
    <mergeCell ref="I11:I12"/>
    <mergeCell ref="A15:I15"/>
    <mergeCell ref="A16:A17"/>
    <mergeCell ref="I16:I17"/>
    <mergeCell ref="B16:B17"/>
    <mergeCell ref="C16:C17"/>
    <mergeCell ref="D16:D17"/>
    <mergeCell ref="E16:F16"/>
    <mergeCell ref="G16:H16"/>
  </mergeCells>
  <printOptions horizontalCentered="1"/>
  <pageMargins left="0" right="0" top="0.35433070866141736" bottom="0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view="pageBreakPreview" topLeftCell="A12" zoomScale="90" zoomScaleNormal="100" zoomScaleSheetLayoutView="90" workbookViewId="0">
      <selection activeCell="A18" sqref="A18"/>
    </sheetView>
  </sheetViews>
  <sheetFormatPr defaultRowHeight="15"/>
  <cols>
    <col min="1" max="1" width="5.85546875" customWidth="1"/>
    <col min="2" max="2" width="16.7109375" customWidth="1"/>
    <col min="3" max="3" width="38.140625" customWidth="1"/>
    <col min="4" max="4" width="17.85546875" customWidth="1"/>
    <col min="5" max="7" width="9.28515625" customWidth="1"/>
    <col min="8" max="8" width="9" customWidth="1"/>
    <col min="9" max="9" width="9.5703125" customWidth="1"/>
  </cols>
  <sheetData>
    <row r="2" spans="1:9" s="18" customFormat="1" ht="53.25" customHeight="1">
      <c r="A2" s="107" t="s">
        <v>268</v>
      </c>
      <c r="B2" s="107"/>
      <c r="C2" s="107"/>
      <c r="D2" s="107"/>
      <c r="E2" s="107"/>
      <c r="F2" s="107"/>
      <c r="G2" s="107"/>
      <c r="H2" s="107"/>
      <c r="I2" s="107"/>
    </row>
    <row r="3" spans="1:9" ht="68.25" customHeight="1">
      <c r="A3" s="108" t="s">
        <v>1</v>
      </c>
      <c r="B3" s="108"/>
      <c r="C3" s="108"/>
      <c r="D3" s="31"/>
      <c r="E3" s="96" t="s">
        <v>288</v>
      </c>
      <c r="F3" s="96"/>
      <c r="G3" s="96"/>
      <c r="H3" s="96"/>
      <c r="I3" s="96"/>
    </row>
    <row r="4" spans="1:9" s="18" customFormat="1" ht="48.75" customHeight="1">
      <c r="A4" s="106" t="s">
        <v>276</v>
      </c>
      <c r="B4" s="106"/>
      <c r="C4" s="106"/>
      <c r="D4" s="106"/>
      <c r="E4" s="106"/>
      <c r="F4" s="106"/>
      <c r="G4" s="106"/>
      <c r="H4" s="106"/>
      <c r="I4" s="106"/>
    </row>
    <row r="5" spans="1:9" ht="21.75" customHeight="1">
      <c r="A5" s="98" t="s">
        <v>6</v>
      </c>
      <c r="B5" s="99" t="s">
        <v>77</v>
      </c>
      <c r="C5" s="99" t="s">
        <v>78</v>
      </c>
      <c r="D5" s="99" t="s">
        <v>4</v>
      </c>
      <c r="E5" s="43" t="s">
        <v>269</v>
      </c>
      <c r="F5" s="43" t="s">
        <v>114</v>
      </c>
      <c r="G5" s="43" t="s">
        <v>270</v>
      </c>
      <c r="H5" s="43" t="s">
        <v>115</v>
      </c>
      <c r="I5" s="100" t="s">
        <v>11</v>
      </c>
    </row>
    <row r="6" spans="1:9" ht="26.25" customHeight="1">
      <c r="A6" s="98"/>
      <c r="B6" s="99"/>
      <c r="C6" s="99"/>
      <c r="D6" s="99"/>
      <c r="E6" s="32" t="s">
        <v>273</v>
      </c>
      <c r="F6" s="32" t="s">
        <v>273</v>
      </c>
      <c r="G6" s="32" t="s">
        <v>273</v>
      </c>
      <c r="H6" s="32" t="s">
        <v>273</v>
      </c>
      <c r="I6" s="100"/>
    </row>
    <row r="7" spans="1:9" s="53" customFormat="1" ht="39" customHeight="1">
      <c r="A7" s="79">
        <f>RANK(I7,I$7:I$9,0)</f>
        <v>1</v>
      </c>
      <c r="B7" s="44" t="s">
        <v>66</v>
      </c>
      <c r="C7" s="45" t="s">
        <v>69</v>
      </c>
      <c r="D7" s="12" t="s">
        <v>292</v>
      </c>
      <c r="E7" s="80"/>
      <c r="F7" s="80"/>
      <c r="G7" s="80">
        <v>62.722000000000001</v>
      </c>
      <c r="H7" s="80">
        <v>62.192</v>
      </c>
      <c r="I7" s="80">
        <f>E7+H7+F7+G7</f>
        <v>124.914</v>
      </c>
    </row>
    <row r="8" spans="1:9" s="53" customFormat="1" ht="39" customHeight="1">
      <c r="A8" s="79">
        <f>RANK(I8,I$7:I$9,0)</f>
        <v>2</v>
      </c>
      <c r="B8" s="44" t="s">
        <v>67</v>
      </c>
      <c r="C8" s="45" t="s">
        <v>70</v>
      </c>
      <c r="D8" s="12" t="s">
        <v>292</v>
      </c>
      <c r="E8" s="80"/>
      <c r="F8" s="80"/>
      <c r="G8" s="80">
        <v>58.110999999999997</v>
      </c>
      <c r="H8" s="80">
        <v>63.332999999999998</v>
      </c>
      <c r="I8" s="80">
        <f>E8+H8+F8+G8</f>
        <v>121.44399999999999</v>
      </c>
    </row>
    <row r="9" spans="1:9" s="53" customFormat="1" ht="39" customHeight="1">
      <c r="A9" s="79">
        <f>RANK(I9,I$7:I$9,0)</f>
        <v>3</v>
      </c>
      <c r="B9" s="44" t="s">
        <v>65</v>
      </c>
      <c r="C9" s="45" t="s">
        <v>68</v>
      </c>
      <c r="D9" s="12" t="s">
        <v>292</v>
      </c>
      <c r="E9" s="80"/>
      <c r="F9" s="80"/>
      <c r="G9" s="80">
        <v>58.777999999999999</v>
      </c>
      <c r="H9" s="80">
        <v>60.962000000000003</v>
      </c>
      <c r="I9" s="80">
        <f>E9+H9+F9+G9</f>
        <v>119.74000000000001</v>
      </c>
    </row>
    <row r="10" spans="1:9" s="18" customFormat="1" ht="41.25" customHeight="1">
      <c r="A10" s="106" t="s">
        <v>277</v>
      </c>
      <c r="B10" s="106"/>
      <c r="C10" s="106"/>
      <c r="D10" s="106"/>
      <c r="E10" s="106"/>
      <c r="F10" s="106"/>
      <c r="G10" s="106"/>
      <c r="H10" s="106"/>
      <c r="I10" s="106"/>
    </row>
    <row r="11" spans="1:9" ht="21.75" customHeight="1">
      <c r="A11" s="98" t="s">
        <v>6</v>
      </c>
      <c r="B11" s="99" t="s">
        <v>77</v>
      </c>
      <c r="C11" s="99" t="s">
        <v>78</v>
      </c>
      <c r="D11" s="99" t="s">
        <v>4</v>
      </c>
      <c r="E11" s="43" t="s">
        <v>269</v>
      </c>
      <c r="F11" s="43" t="s">
        <v>114</v>
      </c>
      <c r="G11" s="43" t="s">
        <v>270</v>
      </c>
      <c r="H11" s="43" t="s">
        <v>115</v>
      </c>
      <c r="I11" s="100" t="s">
        <v>11</v>
      </c>
    </row>
    <row r="12" spans="1:9" ht="38.25" customHeight="1">
      <c r="A12" s="98"/>
      <c r="B12" s="99"/>
      <c r="C12" s="99"/>
      <c r="D12" s="99"/>
      <c r="E12" s="32" t="s">
        <v>275</v>
      </c>
      <c r="F12" s="32" t="s">
        <v>275</v>
      </c>
      <c r="G12" s="32" t="s">
        <v>275</v>
      </c>
      <c r="H12" s="32" t="s">
        <v>275</v>
      </c>
      <c r="I12" s="100"/>
    </row>
    <row r="13" spans="1:9" ht="39" customHeight="1">
      <c r="A13" s="33">
        <f>RANK(I13,I$13:I$14,0)</f>
        <v>1</v>
      </c>
      <c r="B13" s="61" t="s">
        <v>170</v>
      </c>
      <c r="C13" s="17" t="s">
        <v>278</v>
      </c>
      <c r="D13" s="12" t="s">
        <v>24</v>
      </c>
      <c r="E13" s="34">
        <v>64.944000000000003</v>
      </c>
      <c r="F13" s="34"/>
      <c r="G13" s="34"/>
      <c r="H13" s="34">
        <v>67.111000000000004</v>
      </c>
      <c r="I13" s="34">
        <f t="shared" ref="I13:I14" si="0">E13+H13+F13+G13</f>
        <v>132.05500000000001</v>
      </c>
    </row>
    <row r="14" spans="1:9" ht="39" customHeight="1">
      <c r="A14" s="33">
        <f>RANK(I14,I$13:I$14,0)</f>
        <v>2</v>
      </c>
      <c r="B14" s="56" t="s">
        <v>261</v>
      </c>
      <c r="C14" s="17" t="s">
        <v>272</v>
      </c>
      <c r="D14" s="12" t="s">
        <v>24</v>
      </c>
      <c r="E14" s="34"/>
      <c r="F14" s="34"/>
      <c r="G14" s="34">
        <v>60.5</v>
      </c>
      <c r="H14" s="34">
        <v>63</v>
      </c>
      <c r="I14" s="34">
        <f t="shared" si="0"/>
        <v>123.5</v>
      </c>
    </row>
    <row r="15" spans="1:9" s="18" customFormat="1" ht="39" customHeight="1">
      <c r="A15" s="106" t="s">
        <v>286</v>
      </c>
      <c r="B15" s="106"/>
      <c r="C15" s="106"/>
      <c r="D15" s="106"/>
      <c r="E15" s="106"/>
      <c r="F15" s="106"/>
      <c r="G15" s="106"/>
      <c r="H15" s="106"/>
      <c r="I15" s="106"/>
    </row>
    <row r="16" spans="1:9" ht="21.75" customHeight="1">
      <c r="A16" s="98" t="s">
        <v>6</v>
      </c>
      <c r="B16" s="99" t="s">
        <v>77</v>
      </c>
      <c r="C16" s="99" t="s">
        <v>78</v>
      </c>
      <c r="D16" s="99" t="s">
        <v>4</v>
      </c>
      <c r="E16" s="43" t="s">
        <v>269</v>
      </c>
      <c r="F16" s="43" t="s">
        <v>114</v>
      </c>
      <c r="G16" s="43" t="s">
        <v>270</v>
      </c>
      <c r="H16" s="43" t="s">
        <v>115</v>
      </c>
      <c r="I16" s="100" t="s">
        <v>11</v>
      </c>
    </row>
    <row r="17" spans="1:9" ht="33" customHeight="1">
      <c r="A17" s="98"/>
      <c r="B17" s="99"/>
      <c r="C17" s="99"/>
      <c r="D17" s="99"/>
      <c r="E17" s="32" t="s">
        <v>84</v>
      </c>
      <c r="F17" s="32" t="s">
        <v>84</v>
      </c>
      <c r="G17" s="32" t="s">
        <v>84</v>
      </c>
      <c r="H17" s="32" t="s">
        <v>84</v>
      </c>
      <c r="I17" s="100"/>
    </row>
    <row r="18" spans="1:9" ht="39" customHeight="1">
      <c r="A18" s="33">
        <f>RANK(I18,I$18:I$19,0)</f>
        <v>1</v>
      </c>
      <c r="B18" s="16" t="s">
        <v>57</v>
      </c>
      <c r="C18" s="17" t="s">
        <v>59</v>
      </c>
      <c r="D18" s="12" t="s">
        <v>74</v>
      </c>
      <c r="E18" s="34"/>
      <c r="F18" s="34"/>
      <c r="G18" s="34">
        <v>63.484999999999999</v>
      </c>
      <c r="H18" s="34">
        <v>65.832999999999998</v>
      </c>
      <c r="I18" s="34">
        <f>E18+H18+F18+G18</f>
        <v>129.31799999999998</v>
      </c>
    </row>
    <row r="19" spans="1:9" ht="39" customHeight="1">
      <c r="A19" s="33">
        <f>RANK(I19,I$18:I$19,0)</f>
        <v>2</v>
      </c>
      <c r="B19" s="16" t="s">
        <v>58</v>
      </c>
      <c r="C19" s="17" t="s">
        <v>60</v>
      </c>
      <c r="D19" s="12" t="s">
        <v>74</v>
      </c>
      <c r="E19" s="34"/>
      <c r="F19" s="34"/>
      <c r="G19" s="34">
        <v>61.287999999999997</v>
      </c>
      <c r="H19" s="34">
        <v>59.545000000000002</v>
      </c>
      <c r="I19" s="34">
        <f>E19+H19+F19+G19</f>
        <v>120.833</v>
      </c>
    </row>
    <row r="20" spans="1:9" ht="37.5" customHeight="1">
      <c r="A20" s="35"/>
      <c r="B20" s="101" t="s">
        <v>14</v>
      </c>
      <c r="C20" s="101"/>
      <c r="D20" s="18" t="s">
        <v>103</v>
      </c>
      <c r="H20" s="36"/>
      <c r="I20" s="36"/>
    </row>
    <row r="21" spans="1:9" ht="31.5" customHeight="1">
      <c r="A21" s="35"/>
      <c r="B21" s="102" t="s">
        <v>15</v>
      </c>
      <c r="C21" s="102"/>
      <c r="D21" s="18" t="s">
        <v>111</v>
      </c>
    </row>
    <row r="22" spans="1:9" ht="31.5" customHeight="1">
      <c r="A22" s="35"/>
      <c r="B22" s="103" t="s">
        <v>112</v>
      </c>
      <c r="C22" s="103"/>
      <c r="D22" s="18" t="s">
        <v>118</v>
      </c>
    </row>
    <row r="23" spans="1:9" ht="19.5" customHeight="1">
      <c r="A23" s="35"/>
      <c r="B23" s="37"/>
      <c r="C23" s="38"/>
      <c r="D23" s="24"/>
      <c r="E23" s="39"/>
      <c r="F23" s="39"/>
      <c r="G23" s="39"/>
      <c r="H23" s="39"/>
      <c r="I23" s="39"/>
    </row>
  </sheetData>
  <sortState ref="A7:I9">
    <sortCondition ref="A7"/>
  </sortState>
  <mergeCells count="24">
    <mergeCell ref="B20:C20"/>
    <mergeCell ref="B21:C21"/>
    <mergeCell ref="B22:C22"/>
    <mergeCell ref="A15:I15"/>
    <mergeCell ref="A16:A17"/>
    <mergeCell ref="B16:B17"/>
    <mergeCell ref="C16:C17"/>
    <mergeCell ref="D16:D17"/>
    <mergeCell ref="I16:I17"/>
    <mergeCell ref="A10:I10"/>
    <mergeCell ref="A11:A12"/>
    <mergeCell ref="B11:B12"/>
    <mergeCell ref="C11:C12"/>
    <mergeCell ref="D11:D12"/>
    <mergeCell ref="I11:I12"/>
    <mergeCell ref="A2:I2"/>
    <mergeCell ref="A3:C3"/>
    <mergeCell ref="E3:I3"/>
    <mergeCell ref="A4:I4"/>
    <mergeCell ref="A5:A6"/>
    <mergeCell ref="B5:B6"/>
    <mergeCell ref="C5:C6"/>
    <mergeCell ref="D5:D6"/>
    <mergeCell ref="I5:I6"/>
  </mergeCells>
  <printOptions horizontalCentered="1"/>
  <pageMargins left="0" right="0" top="0.35433070866141736" bottom="0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view="pageBreakPreview" topLeftCell="A13" zoomScale="90" zoomScaleNormal="100" zoomScaleSheetLayoutView="90" workbookViewId="0">
      <selection activeCell="C21" sqref="C21"/>
    </sheetView>
  </sheetViews>
  <sheetFormatPr defaultRowHeight="15"/>
  <cols>
    <col min="1" max="1" width="5.85546875" customWidth="1"/>
    <col min="2" max="2" width="16.7109375" customWidth="1"/>
    <col min="3" max="3" width="38.140625" customWidth="1"/>
    <col min="4" max="4" width="17.85546875" customWidth="1"/>
    <col min="5" max="5" width="9.28515625" customWidth="1"/>
    <col min="6" max="6" width="9" customWidth="1"/>
    <col min="7" max="7" width="9.5703125" customWidth="1"/>
  </cols>
  <sheetData>
    <row r="2" spans="1:7" s="18" customFormat="1" ht="53.25" customHeight="1">
      <c r="A2" s="94" t="s">
        <v>93</v>
      </c>
      <c r="B2" s="94"/>
      <c r="C2" s="94"/>
      <c r="D2" s="94"/>
      <c r="E2" s="94"/>
      <c r="F2" s="94"/>
      <c r="G2" s="94"/>
    </row>
    <row r="3" spans="1:7" ht="30.75" customHeight="1">
      <c r="A3" s="109" t="s">
        <v>1</v>
      </c>
      <c r="B3" s="109"/>
      <c r="C3" s="109"/>
      <c r="D3" s="31"/>
      <c r="E3" s="96" t="s">
        <v>293</v>
      </c>
      <c r="F3" s="96"/>
      <c r="G3" s="96"/>
    </row>
    <row r="4" spans="1:7" s="18" customFormat="1" ht="39" customHeight="1">
      <c r="A4" s="97" t="s">
        <v>116</v>
      </c>
      <c r="B4" s="97"/>
      <c r="C4" s="97"/>
      <c r="D4" s="97"/>
      <c r="E4" s="97"/>
      <c r="F4" s="97"/>
      <c r="G4" s="97"/>
    </row>
    <row r="5" spans="1:7" ht="21.75" customHeight="1">
      <c r="A5" s="98" t="s">
        <v>6</v>
      </c>
      <c r="B5" s="99" t="s">
        <v>77</v>
      </c>
      <c r="C5" s="99" t="s">
        <v>78</v>
      </c>
      <c r="D5" s="99" t="s">
        <v>4</v>
      </c>
      <c r="E5" s="104" t="s">
        <v>115</v>
      </c>
      <c r="F5" s="105"/>
      <c r="G5" s="100" t="s">
        <v>11</v>
      </c>
    </row>
    <row r="6" spans="1:7" ht="35.25" customHeight="1">
      <c r="A6" s="98"/>
      <c r="B6" s="99"/>
      <c r="C6" s="99"/>
      <c r="D6" s="99"/>
      <c r="E6" s="32" t="s">
        <v>79</v>
      </c>
      <c r="F6" s="32" t="s">
        <v>117</v>
      </c>
      <c r="G6" s="100"/>
    </row>
    <row r="7" spans="1:7" ht="39" customHeight="1">
      <c r="A7" s="33">
        <f>RANK(G7,G$7:G$9,0)</f>
        <v>1</v>
      </c>
      <c r="B7" s="44" t="s">
        <v>27</v>
      </c>
      <c r="C7" s="45" t="s">
        <v>39</v>
      </c>
      <c r="D7" s="12" t="s">
        <v>24</v>
      </c>
      <c r="E7" s="34">
        <v>67.647000000000006</v>
      </c>
      <c r="F7" s="34">
        <v>67.456000000000003</v>
      </c>
      <c r="G7" s="34">
        <f>F7+E7</f>
        <v>135.10300000000001</v>
      </c>
    </row>
    <row r="8" spans="1:7" ht="39" customHeight="1">
      <c r="A8" s="33">
        <f>RANK(G8,G$7:G$9,0)</f>
        <v>2</v>
      </c>
      <c r="B8" s="44" t="s">
        <v>49</v>
      </c>
      <c r="C8" s="45" t="s">
        <v>41</v>
      </c>
      <c r="D8" s="12" t="s">
        <v>43</v>
      </c>
      <c r="E8" s="34">
        <v>66.373000000000005</v>
      </c>
      <c r="F8" s="34">
        <v>65.694999999999993</v>
      </c>
      <c r="G8" s="34">
        <f>F8+E8</f>
        <v>132.06799999999998</v>
      </c>
    </row>
    <row r="9" spans="1:7" ht="39" customHeight="1">
      <c r="A9" s="33">
        <f>RANK(G9,G$7:G$9,0)</f>
        <v>3</v>
      </c>
      <c r="B9" s="44" t="s">
        <v>53</v>
      </c>
      <c r="C9" s="45" t="s">
        <v>50</v>
      </c>
      <c r="D9" s="12" t="s">
        <v>43</v>
      </c>
      <c r="E9" s="34">
        <v>65.097999999999999</v>
      </c>
      <c r="F9" s="34">
        <v>64.385999999999996</v>
      </c>
      <c r="G9" s="34">
        <f>F9+E9</f>
        <v>129.48399999999998</v>
      </c>
    </row>
    <row r="10" spans="1:7" s="18" customFormat="1" ht="41.25" customHeight="1">
      <c r="A10" s="97" t="s">
        <v>119</v>
      </c>
      <c r="B10" s="97"/>
      <c r="C10" s="97"/>
      <c r="D10" s="97"/>
      <c r="E10" s="97"/>
      <c r="F10" s="97"/>
      <c r="G10" s="97"/>
    </row>
    <row r="11" spans="1:7" ht="21.75" customHeight="1">
      <c r="A11" s="98" t="s">
        <v>6</v>
      </c>
      <c r="B11" s="99" t="s">
        <v>77</v>
      </c>
      <c r="C11" s="99" t="s">
        <v>78</v>
      </c>
      <c r="D11" s="99" t="s">
        <v>4</v>
      </c>
      <c r="E11" s="104" t="s">
        <v>115</v>
      </c>
      <c r="F11" s="105"/>
      <c r="G11" s="100" t="s">
        <v>11</v>
      </c>
    </row>
    <row r="12" spans="1:7" ht="38.25" customHeight="1">
      <c r="A12" s="98"/>
      <c r="B12" s="99"/>
      <c r="C12" s="99"/>
      <c r="D12" s="99"/>
      <c r="E12" s="32" t="s">
        <v>82</v>
      </c>
      <c r="F12" s="32" t="s">
        <v>83</v>
      </c>
      <c r="G12" s="100"/>
    </row>
    <row r="13" spans="1:7" ht="39" customHeight="1">
      <c r="A13" s="33">
        <f>RANK(G13,G$13:G$15,0)</f>
        <v>1</v>
      </c>
      <c r="B13" s="44" t="s">
        <v>289</v>
      </c>
      <c r="C13" s="45" t="s">
        <v>39</v>
      </c>
      <c r="D13" s="12" t="s">
        <v>24</v>
      </c>
      <c r="E13" s="34">
        <v>67.754000000000005</v>
      </c>
      <c r="F13" s="34">
        <v>68.703999999999994</v>
      </c>
      <c r="G13" s="34">
        <f>F13+E13</f>
        <v>136.458</v>
      </c>
    </row>
    <row r="14" spans="1:7" ht="39" customHeight="1">
      <c r="A14" s="33">
        <f>RANK(G14,G$13:G$15,0)</f>
        <v>2</v>
      </c>
      <c r="B14" s="44" t="s">
        <v>30</v>
      </c>
      <c r="C14" s="45" t="s">
        <v>39</v>
      </c>
      <c r="D14" s="12" t="s">
        <v>24</v>
      </c>
      <c r="E14" s="34">
        <v>67.391000000000005</v>
      </c>
      <c r="F14" s="34">
        <v>67.099000000000004</v>
      </c>
      <c r="G14" s="34">
        <f>F14+E14</f>
        <v>134.49</v>
      </c>
    </row>
    <row r="15" spans="1:7" ht="39" customHeight="1">
      <c r="A15" s="33">
        <f>RANK(G15,G$13:G$15,0)</f>
        <v>3</v>
      </c>
      <c r="B15" s="56" t="s">
        <v>187</v>
      </c>
      <c r="C15" s="56" t="s">
        <v>186</v>
      </c>
      <c r="D15" s="12" t="s">
        <v>24</v>
      </c>
      <c r="E15" s="34">
        <v>51.667000000000002</v>
      </c>
      <c r="F15" s="34">
        <v>59.073999999999998</v>
      </c>
      <c r="G15" s="34">
        <f>F15+E15</f>
        <v>110.741</v>
      </c>
    </row>
    <row r="16" spans="1:7" s="18" customFormat="1" ht="39" customHeight="1">
      <c r="A16" s="97" t="s">
        <v>120</v>
      </c>
      <c r="B16" s="97"/>
      <c r="C16" s="97"/>
      <c r="D16" s="97"/>
      <c r="E16" s="97"/>
      <c r="F16" s="97"/>
      <c r="G16" s="97"/>
    </row>
    <row r="17" spans="1:7" ht="21.75" customHeight="1">
      <c r="A17" s="98" t="s">
        <v>6</v>
      </c>
      <c r="B17" s="99" t="s">
        <v>77</v>
      </c>
      <c r="C17" s="99" t="s">
        <v>78</v>
      </c>
      <c r="D17" s="99" t="s">
        <v>4</v>
      </c>
      <c r="E17" s="104" t="s">
        <v>115</v>
      </c>
      <c r="F17" s="105"/>
      <c r="G17" s="100" t="s">
        <v>11</v>
      </c>
    </row>
    <row r="18" spans="1:7" ht="33" customHeight="1">
      <c r="A18" s="98"/>
      <c r="B18" s="99"/>
      <c r="C18" s="99"/>
      <c r="D18" s="99"/>
      <c r="E18" s="32" t="s">
        <v>84</v>
      </c>
      <c r="F18" s="32" t="s">
        <v>85</v>
      </c>
      <c r="G18" s="100"/>
    </row>
    <row r="19" spans="1:7" ht="39.75" customHeight="1">
      <c r="A19" s="33">
        <f>RANK(G19,G$19:G$21,0)</f>
        <v>1</v>
      </c>
      <c r="B19" s="16" t="s">
        <v>55</v>
      </c>
      <c r="C19" s="17" t="s">
        <v>50</v>
      </c>
      <c r="D19" s="12" t="s">
        <v>43</v>
      </c>
      <c r="E19" s="34">
        <v>67.120999999999995</v>
      </c>
      <c r="F19" s="34">
        <v>67.948999999999998</v>
      </c>
      <c r="G19" s="34">
        <f>F19+E19</f>
        <v>135.07</v>
      </c>
    </row>
    <row r="20" spans="1:7" ht="39" customHeight="1">
      <c r="A20" s="33">
        <f>RANK(G20,G$19:G$21,0)</f>
        <v>2</v>
      </c>
      <c r="B20" s="83" t="s">
        <v>294</v>
      </c>
      <c r="C20" s="83" t="s">
        <v>295</v>
      </c>
      <c r="D20" s="12" t="s">
        <v>24</v>
      </c>
      <c r="E20" s="34">
        <v>68.257999999999996</v>
      </c>
      <c r="F20" s="34">
        <v>66.602999999999994</v>
      </c>
      <c r="G20" s="34">
        <f>F20+E20</f>
        <v>134.86099999999999</v>
      </c>
    </row>
    <row r="21" spans="1:7" ht="39" customHeight="1">
      <c r="A21" s="33">
        <f>RANK(G21,G$19:G$21,0)</f>
        <v>3</v>
      </c>
      <c r="B21" s="83" t="s">
        <v>296</v>
      </c>
      <c r="C21" s="83" t="s">
        <v>297</v>
      </c>
      <c r="D21" s="12" t="s">
        <v>24</v>
      </c>
      <c r="E21" s="34">
        <v>65.182000000000002</v>
      </c>
      <c r="F21" s="34">
        <v>65.962000000000003</v>
      </c>
      <c r="G21" s="34">
        <f>F21+E21</f>
        <v>131.14400000000001</v>
      </c>
    </row>
    <row r="22" spans="1:7" ht="39" customHeight="1">
      <c r="A22" s="35"/>
      <c r="B22" s="21"/>
      <c r="C22" s="23"/>
      <c r="D22" s="24"/>
      <c r="E22" s="36"/>
      <c r="F22" s="36"/>
      <c r="G22" s="36"/>
    </row>
    <row r="23" spans="1:7" ht="37.5" customHeight="1">
      <c r="A23" s="35"/>
      <c r="B23" s="102" t="s">
        <v>14</v>
      </c>
      <c r="C23" s="102"/>
      <c r="D23" s="18" t="s">
        <v>103</v>
      </c>
      <c r="F23" s="36"/>
      <c r="G23" s="36"/>
    </row>
    <row r="24" spans="1:7" ht="31.5" customHeight="1">
      <c r="A24" s="35"/>
      <c r="B24" s="102" t="s">
        <v>15</v>
      </c>
      <c r="C24" s="102"/>
      <c r="D24" s="18" t="s">
        <v>111</v>
      </c>
    </row>
    <row r="25" spans="1:7" ht="31.5" customHeight="1">
      <c r="A25" s="35"/>
      <c r="B25" s="103" t="s">
        <v>112</v>
      </c>
      <c r="C25" s="103"/>
      <c r="D25" s="18" t="s">
        <v>118</v>
      </c>
    </row>
    <row r="26" spans="1:7" ht="19.5" customHeight="1">
      <c r="A26" s="35"/>
      <c r="B26" s="37"/>
      <c r="C26" s="38"/>
      <c r="D26" s="24"/>
      <c r="E26" s="39"/>
      <c r="F26" s="39"/>
      <c r="G26" s="39"/>
    </row>
  </sheetData>
  <sortState ref="A14:G15">
    <sortCondition ref="A13"/>
  </sortState>
  <mergeCells count="27">
    <mergeCell ref="A2:G2"/>
    <mergeCell ref="A3:C3"/>
    <mergeCell ref="E3:G3"/>
    <mergeCell ref="A4:G4"/>
    <mergeCell ref="A5:A6"/>
    <mergeCell ref="B5:B6"/>
    <mergeCell ref="C5:C6"/>
    <mergeCell ref="D5:D6"/>
    <mergeCell ref="E5:F5"/>
    <mergeCell ref="G5:G6"/>
    <mergeCell ref="A10:G10"/>
    <mergeCell ref="A11:A12"/>
    <mergeCell ref="B11:B12"/>
    <mergeCell ref="C11:C12"/>
    <mergeCell ref="D11:D12"/>
    <mergeCell ref="E11:F11"/>
    <mergeCell ref="G11:G12"/>
    <mergeCell ref="B23:C23"/>
    <mergeCell ref="B24:C24"/>
    <mergeCell ref="B25:C25"/>
    <mergeCell ref="A16:G16"/>
    <mergeCell ref="A17:A18"/>
    <mergeCell ref="B17:B18"/>
    <mergeCell ref="C17:C18"/>
    <mergeCell ref="D17:D18"/>
    <mergeCell ref="E17:F17"/>
    <mergeCell ref="G17:G18"/>
  </mergeCells>
  <printOptions horizontalCentered="1"/>
  <pageMargins left="0" right="0" top="0.35433070866141736" bottom="0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5" sqref="A5:N5"/>
    </sheetView>
  </sheetViews>
  <sheetFormatPr defaultRowHeight="15"/>
  <cols>
    <col min="1" max="1" width="4.5703125" customWidth="1"/>
    <col min="2" max="2" width="36.7109375" customWidth="1"/>
    <col min="3" max="3" width="10" customWidth="1"/>
    <col min="4" max="4" width="9.7109375" customWidth="1"/>
    <col min="5" max="5" width="3" customWidth="1"/>
    <col min="8" max="8" width="3" customWidth="1"/>
    <col min="11" max="11" width="3" customWidth="1"/>
    <col min="12" max="12" width="3.28515625" customWidth="1"/>
  </cols>
  <sheetData>
    <row r="1" spans="1:14" ht="22.5">
      <c r="A1" s="94" t="s">
        <v>156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8" customFormat="1" ht="19.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18" customFormat="1" ht="19.5" customHeight="1">
      <c r="A3" s="119" t="s">
        <v>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s="18" customFormat="1" ht="19.5" customHeight="1">
      <c r="A4" s="97" t="s">
        <v>157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18" customFormat="1" ht="19.5" customHeight="1">
      <c r="A5" s="120" t="s">
        <v>287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>
      <c r="A6" s="3" t="s">
        <v>1</v>
      </c>
      <c r="B6" s="3"/>
      <c r="C6" s="112"/>
      <c r="D6" s="112"/>
      <c r="M6" s="112" t="s">
        <v>92</v>
      </c>
      <c r="N6" s="112"/>
    </row>
    <row r="7" spans="1:14" ht="15" customHeight="1">
      <c r="A7" s="126" t="s">
        <v>6</v>
      </c>
      <c r="B7" s="110" t="s">
        <v>16</v>
      </c>
      <c r="C7" s="121" t="s">
        <v>7</v>
      </c>
      <c r="D7" s="122"/>
      <c r="E7" s="123"/>
      <c r="F7" s="121" t="s">
        <v>8</v>
      </c>
      <c r="G7" s="122"/>
      <c r="H7" s="123"/>
      <c r="I7" s="121" t="s">
        <v>9</v>
      </c>
      <c r="J7" s="122"/>
      <c r="K7" s="123"/>
      <c r="L7" s="124" t="s">
        <v>19</v>
      </c>
      <c r="M7" s="126" t="s">
        <v>10</v>
      </c>
      <c r="N7" s="115" t="s">
        <v>11</v>
      </c>
    </row>
    <row r="8" spans="1:14" ht="30.75" customHeight="1">
      <c r="A8" s="127"/>
      <c r="B8" s="111"/>
      <c r="C8" s="6" t="s">
        <v>12</v>
      </c>
      <c r="D8" s="7" t="s">
        <v>13</v>
      </c>
      <c r="E8" s="8" t="s">
        <v>6</v>
      </c>
      <c r="F8" s="6" t="s">
        <v>12</v>
      </c>
      <c r="G8" s="7" t="s">
        <v>13</v>
      </c>
      <c r="H8" s="8" t="s">
        <v>6</v>
      </c>
      <c r="I8" s="6"/>
      <c r="J8" s="7" t="s">
        <v>13</v>
      </c>
      <c r="K8" s="8" t="s">
        <v>6</v>
      </c>
      <c r="L8" s="125"/>
      <c r="M8" s="127"/>
      <c r="N8" s="116"/>
    </row>
    <row r="9" spans="1:14" ht="31.5" customHeight="1">
      <c r="A9" s="13">
        <f>RANK(N9,N$9:N$14,0)</f>
        <v>1</v>
      </c>
      <c r="B9" s="40" t="s">
        <v>163</v>
      </c>
      <c r="C9" s="15">
        <v>164</v>
      </c>
      <c r="D9" s="11">
        <f>C9/2.6</f>
        <v>63.076923076923073</v>
      </c>
      <c r="E9" s="4">
        <f t="shared" ref="E9:E14" si="0">RANK(D9,D$9:D$14,0)</f>
        <v>1</v>
      </c>
      <c r="F9" s="10">
        <v>165.5</v>
      </c>
      <c r="G9" s="11">
        <f>F9/2.6</f>
        <v>63.653846153846153</v>
      </c>
      <c r="H9" s="4">
        <f t="shared" ref="H9:H14" si="1">RANK(G9,G$9:G$14,0)</f>
        <v>1</v>
      </c>
      <c r="I9" s="10">
        <v>161.5</v>
      </c>
      <c r="J9" s="11">
        <f>I9/2.6</f>
        <v>62.115384615384613</v>
      </c>
      <c r="K9" s="4">
        <f t="shared" ref="K9:K14" si="2">RANK(J9,J$9:J$14,0)</f>
        <v>2</v>
      </c>
      <c r="L9" s="4"/>
      <c r="M9" s="10">
        <f t="shared" ref="M9:M14" si="3">C9+F9+I9</f>
        <v>491</v>
      </c>
      <c r="N9" s="9">
        <f t="shared" ref="N9:N14" si="4">(D9+G9+J9)/3</f>
        <v>62.948717948717949</v>
      </c>
    </row>
    <row r="10" spans="1:14" ht="31.5" customHeight="1">
      <c r="A10" s="13" t="s">
        <v>33</v>
      </c>
      <c r="B10" s="40" t="s">
        <v>284</v>
      </c>
      <c r="C10" s="15">
        <v>164</v>
      </c>
      <c r="D10" s="11">
        <f>C10/2.6</f>
        <v>63.076923076923073</v>
      </c>
      <c r="E10" s="4">
        <f t="shared" si="0"/>
        <v>1</v>
      </c>
      <c r="F10" s="10">
        <v>165</v>
      </c>
      <c r="G10" s="11">
        <f>F10/2.6</f>
        <v>63.46153846153846</v>
      </c>
      <c r="H10" s="4">
        <f t="shared" si="1"/>
        <v>2</v>
      </c>
      <c r="I10" s="10">
        <v>162</v>
      </c>
      <c r="J10" s="11">
        <f>I10/2.6</f>
        <v>62.307692307692307</v>
      </c>
      <c r="K10" s="4">
        <f t="shared" si="2"/>
        <v>1</v>
      </c>
      <c r="L10" s="4"/>
      <c r="M10" s="10">
        <f t="shared" si="3"/>
        <v>491</v>
      </c>
      <c r="N10" s="9">
        <f t="shared" si="4"/>
        <v>62.948717948717949</v>
      </c>
    </row>
    <row r="11" spans="1:14" ht="31.5" customHeight="1">
      <c r="A11" s="13">
        <v>2</v>
      </c>
      <c r="B11" s="40" t="s">
        <v>162</v>
      </c>
      <c r="C11" s="15">
        <v>158</v>
      </c>
      <c r="D11" s="11">
        <f>C11/2.6</f>
        <v>60.769230769230766</v>
      </c>
      <c r="E11" s="4">
        <f t="shared" si="0"/>
        <v>4</v>
      </c>
      <c r="F11" s="10">
        <v>157</v>
      </c>
      <c r="G11" s="11">
        <f>F11/2.6</f>
        <v>60.38461538461538</v>
      </c>
      <c r="H11" s="4">
        <f t="shared" si="1"/>
        <v>3</v>
      </c>
      <c r="I11" s="10">
        <v>155.5</v>
      </c>
      <c r="J11" s="11">
        <f>I11/2.6</f>
        <v>59.807692307692307</v>
      </c>
      <c r="K11" s="4">
        <f t="shared" si="2"/>
        <v>5</v>
      </c>
      <c r="L11" s="4"/>
      <c r="M11" s="10">
        <f t="shared" si="3"/>
        <v>470.5</v>
      </c>
      <c r="N11" s="9">
        <f t="shared" si="4"/>
        <v>60.320512820512818</v>
      </c>
    </row>
    <row r="12" spans="1:14" ht="31.5" customHeight="1">
      <c r="A12" s="13">
        <v>3</v>
      </c>
      <c r="B12" s="40" t="s">
        <v>161</v>
      </c>
      <c r="C12" s="15">
        <v>160.5</v>
      </c>
      <c r="D12" s="11">
        <f>C12/2.6-0.5</f>
        <v>61.230769230769226</v>
      </c>
      <c r="E12" s="4">
        <f t="shared" si="0"/>
        <v>3</v>
      </c>
      <c r="F12" s="10">
        <v>155.5</v>
      </c>
      <c r="G12" s="11">
        <f>F12/2.6-0.5</f>
        <v>59.307692307692307</v>
      </c>
      <c r="H12" s="4">
        <f t="shared" si="1"/>
        <v>4</v>
      </c>
      <c r="I12" s="10">
        <v>157</v>
      </c>
      <c r="J12" s="11">
        <f>I12/2.6-0.5</f>
        <v>59.88461538461538</v>
      </c>
      <c r="K12" s="4">
        <f t="shared" si="2"/>
        <v>4</v>
      </c>
      <c r="L12" s="4">
        <v>1</v>
      </c>
      <c r="M12" s="10">
        <f t="shared" si="3"/>
        <v>473</v>
      </c>
      <c r="N12" s="9">
        <f t="shared" si="4"/>
        <v>60.141025641025635</v>
      </c>
    </row>
    <row r="13" spans="1:14" ht="31.5" customHeight="1">
      <c r="A13" s="13">
        <v>4</v>
      </c>
      <c r="B13" s="40" t="s">
        <v>282</v>
      </c>
      <c r="C13" s="15">
        <v>156.5</v>
      </c>
      <c r="D13" s="11">
        <f>C13/2.6-0.5</f>
        <v>59.692307692307693</v>
      </c>
      <c r="E13" s="4">
        <f t="shared" si="0"/>
        <v>5</v>
      </c>
      <c r="F13" s="10">
        <v>154.5</v>
      </c>
      <c r="G13" s="11">
        <f>F13/2.6-0.5</f>
        <v>58.92307692307692</v>
      </c>
      <c r="H13" s="4">
        <f t="shared" si="1"/>
        <v>5</v>
      </c>
      <c r="I13" s="10">
        <v>161</v>
      </c>
      <c r="J13" s="11">
        <f>I13/2.6-0.5</f>
        <v>61.42307692307692</v>
      </c>
      <c r="K13" s="4">
        <f t="shared" si="2"/>
        <v>3</v>
      </c>
      <c r="L13" s="4">
        <v>1</v>
      </c>
      <c r="M13" s="10">
        <f t="shared" si="3"/>
        <v>472</v>
      </c>
      <c r="N13" s="9">
        <f t="shared" si="4"/>
        <v>60.012820512820518</v>
      </c>
    </row>
    <row r="14" spans="1:14" ht="31.5" customHeight="1">
      <c r="A14" s="13">
        <v>5</v>
      </c>
      <c r="B14" s="40" t="s">
        <v>164</v>
      </c>
      <c r="C14" s="15">
        <v>156.5</v>
      </c>
      <c r="D14" s="11">
        <f>C14/2.6-1.5</f>
        <v>58.692307692307693</v>
      </c>
      <c r="E14" s="4">
        <f t="shared" si="0"/>
        <v>6</v>
      </c>
      <c r="F14" s="10">
        <v>156.5</v>
      </c>
      <c r="G14" s="11">
        <f>F14/2.6-1.5</f>
        <v>58.692307692307693</v>
      </c>
      <c r="H14" s="4">
        <f t="shared" si="1"/>
        <v>6</v>
      </c>
      <c r="I14" s="10">
        <v>157.5</v>
      </c>
      <c r="J14" s="11">
        <f>I14/2.6-1.5</f>
        <v>59.076923076923073</v>
      </c>
      <c r="K14" s="4">
        <f t="shared" si="2"/>
        <v>6</v>
      </c>
      <c r="L14" s="4">
        <v>2</v>
      </c>
      <c r="M14" s="10">
        <f t="shared" si="3"/>
        <v>470.5</v>
      </c>
      <c r="N14" s="9">
        <f t="shared" si="4"/>
        <v>58.820512820512818</v>
      </c>
    </row>
    <row r="15" spans="1:14" ht="34.5" customHeight="1">
      <c r="A15" s="117" t="s">
        <v>283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ht="30" customHeight="1">
      <c r="A16" s="13" t="s">
        <v>33</v>
      </c>
      <c r="B16" s="61" t="s">
        <v>285</v>
      </c>
      <c r="C16" s="15">
        <v>138</v>
      </c>
      <c r="D16" s="11">
        <f>C16/2.2</f>
        <v>62.72727272727272</v>
      </c>
      <c r="E16" s="4">
        <f>RANK(D16,D$16:D$16,0)</f>
        <v>1</v>
      </c>
      <c r="F16" s="10">
        <v>136</v>
      </c>
      <c r="G16" s="11">
        <f>F16/2.2</f>
        <v>61.818181818181813</v>
      </c>
      <c r="H16" s="4">
        <f>RANK(G16,G$16:G$16,0)</f>
        <v>1</v>
      </c>
      <c r="I16" s="10">
        <v>137.5</v>
      </c>
      <c r="J16" s="11">
        <f>I16/2.2</f>
        <v>62.499999999999993</v>
      </c>
      <c r="K16" s="4">
        <f>RANK(J16,J$16:J$16,0)</f>
        <v>1</v>
      </c>
      <c r="L16" s="4"/>
      <c r="M16" s="10">
        <f t="shared" ref="M16" si="5">C16+F16+I16</f>
        <v>411.5</v>
      </c>
      <c r="N16" s="9">
        <f t="shared" ref="N16" si="6">(D16+G16+J16)/3</f>
        <v>62.348484848484844</v>
      </c>
    </row>
    <row r="17" spans="1:14" ht="34.5" customHeight="1">
      <c r="A17" s="117" t="s">
        <v>159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30" customHeight="1">
      <c r="A18" s="13">
        <f>RANK(N18,N$18:N$19,0)</f>
        <v>1</v>
      </c>
      <c r="B18" s="61" t="s">
        <v>166</v>
      </c>
      <c r="C18" s="15">
        <v>206.5</v>
      </c>
      <c r="D18" s="11">
        <f>C18/3.3</f>
        <v>62.575757575757578</v>
      </c>
      <c r="E18" s="4">
        <f>RANK(D18,D$18:D$19,0)</f>
        <v>2</v>
      </c>
      <c r="F18" s="10">
        <v>205</v>
      </c>
      <c r="G18" s="11">
        <f>F18/3.3</f>
        <v>62.121212121212125</v>
      </c>
      <c r="H18" s="4">
        <f>RANK(G18,G$18:G$19,0)</f>
        <v>2</v>
      </c>
      <c r="I18" s="10">
        <v>205.5</v>
      </c>
      <c r="J18" s="11">
        <f>I18/3.3</f>
        <v>62.272727272727273</v>
      </c>
      <c r="K18" s="4">
        <f>RANK(J18,J$18:J$19,0)</f>
        <v>1</v>
      </c>
      <c r="L18" s="4"/>
      <c r="M18" s="10">
        <f>C18+F18+I18</f>
        <v>617</v>
      </c>
      <c r="N18" s="9">
        <f>(D18+G18+J18)/3</f>
        <v>62.323232323232325</v>
      </c>
    </row>
    <row r="19" spans="1:14" s="53" customFormat="1" ht="30" customHeight="1">
      <c r="A19" s="13">
        <f>RANK(N19,N$18:N$19,0)</f>
        <v>2</v>
      </c>
      <c r="B19" s="61" t="s">
        <v>165</v>
      </c>
      <c r="C19" s="15">
        <v>209</v>
      </c>
      <c r="D19" s="11">
        <f>C19/3.3-0.5</f>
        <v>62.833333333333336</v>
      </c>
      <c r="E19" s="4">
        <f>RANK(D19,D$18:D$19,0)</f>
        <v>1</v>
      </c>
      <c r="F19" s="10">
        <v>208</v>
      </c>
      <c r="G19" s="11">
        <f>F19/3.3-0.5</f>
        <v>62.530303030303031</v>
      </c>
      <c r="H19" s="4">
        <f>RANK(G19,G$18:G$19,0)</f>
        <v>1</v>
      </c>
      <c r="I19" s="10">
        <v>204.5</v>
      </c>
      <c r="J19" s="11">
        <f>I19/3.3-0.5</f>
        <v>61.469696969696976</v>
      </c>
      <c r="K19" s="4">
        <f>RANK(J19,J$18:J$19,0)</f>
        <v>2</v>
      </c>
      <c r="L19" s="4">
        <v>1</v>
      </c>
      <c r="M19" s="10">
        <f>C19+F19+I19</f>
        <v>621.5</v>
      </c>
      <c r="N19" s="9">
        <f>(D19+G19+J19)/3</f>
        <v>62.277777777777779</v>
      </c>
    </row>
    <row r="20" spans="1:14" ht="33" customHeight="1">
      <c r="A20" s="113" t="s">
        <v>160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s="53" customFormat="1" ht="31.5" customHeight="1">
      <c r="A21" s="13">
        <f t="shared" ref="A21:A28" si="7">RANK(N21,N$21:N$28,0)</f>
        <v>1</v>
      </c>
      <c r="B21" s="62" t="s">
        <v>174</v>
      </c>
      <c r="C21" s="15">
        <v>315.5</v>
      </c>
      <c r="D21" s="11">
        <f>C21/4.6</f>
        <v>68.58695652173914</v>
      </c>
      <c r="E21" s="4">
        <f t="shared" ref="E21:E28" si="8">RANK(D21,D$21:D$29,0)</f>
        <v>1</v>
      </c>
      <c r="F21" s="10">
        <v>315</v>
      </c>
      <c r="G21" s="11">
        <f>F21/4.6</f>
        <v>68.478260869565219</v>
      </c>
      <c r="H21" s="4">
        <f t="shared" ref="H21:H28" si="9">RANK(G21,G$21:G$29,0)</f>
        <v>2</v>
      </c>
      <c r="I21" s="10">
        <v>302.5</v>
      </c>
      <c r="J21" s="11">
        <f>I21/4.6</f>
        <v>65.760869565217391</v>
      </c>
      <c r="K21" s="4">
        <f t="shared" ref="K21:K28" si="10">RANK(J21,J$21:J$29,0)</f>
        <v>1</v>
      </c>
      <c r="L21" s="4"/>
      <c r="M21" s="10">
        <f t="shared" ref="M21:M28" si="11">C21+F21+I21</f>
        <v>933</v>
      </c>
      <c r="N21" s="9">
        <f t="shared" ref="N21:N28" si="12">(D21+G21+J21)/3</f>
        <v>67.608695652173921</v>
      </c>
    </row>
    <row r="22" spans="1:14" s="53" customFormat="1" ht="31.5" customHeight="1">
      <c r="A22" s="13">
        <f t="shared" si="7"/>
        <v>2</v>
      </c>
      <c r="B22" s="62" t="s">
        <v>167</v>
      </c>
      <c r="C22" s="15">
        <v>309.5</v>
      </c>
      <c r="D22" s="11">
        <f>C22/4.6-0.5</f>
        <v>66.782608695652172</v>
      </c>
      <c r="E22" s="4">
        <f t="shared" si="8"/>
        <v>3</v>
      </c>
      <c r="F22" s="10">
        <v>319</v>
      </c>
      <c r="G22" s="11">
        <f>F22/4.6-0.5</f>
        <v>68.84782608695653</v>
      </c>
      <c r="H22" s="4">
        <f t="shared" si="9"/>
        <v>1</v>
      </c>
      <c r="I22" s="10">
        <v>297.5</v>
      </c>
      <c r="J22" s="11">
        <f>I22/4.6-0.5</f>
        <v>64.173913043478265</v>
      </c>
      <c r="K22" s="4">
        <f t="shared" si="10"/>
        <v>6</v>
      </c>
      <c r="L22" s="4">
        <v>2</v>
      </c>
      <c r="M22" s="10">
        <f t="shared" si="11"/>
        <v>926</v>
      </c>
      <c r="N22" s="9">
        <f t="shared" si="12"/>
        <v>66.601449275362313</v>
      </c>
    </row>
    <row r="23" spans="1:14" s="53" customFormat="1" ht="31.5" customHeight="1">
      <c r="A23" s="13">
        <f t="shared" si="7"/>
        <v>3</v>
      </c>
      <c r="B23" s="62" t="s">
        <v>170</v>
      </c>
      <c r="C23" s="15">
        <v>309</v>
      </c>
      <c r="D23" s="11">
        <f>C23/4.6</f>
        <v>67.173913043478265</v>
      </c>
      <c r="E23" s="4">
        <f t="shared" si="8"/>
        <v>2</v>
      </c>
      <c r="F23" s="10">
        <v>312</v>
      </c>
      <c r="G23" s="11">
        <f>F23/4.6</f>
        <v>67.826086956521749</v>
      </c>
      <c r="H23" s="4">
        <f t="shared" si="9"/>
        <v>3</v>
      </c>
      <c r="I23" s="10">
        <v>296.5</v>
      </c>
      <c r="J23" s="11">
        <f>I23/4.6</f>
        <v>64.456521739130437</v>
      </c>
      <c r="K23" s="4">
        <f t="shared" si="10"/>
        <v>5</v>
      </c>
      <c r="L23" s="4"/>
      <c r="M23" s="10">
        <f t="shared" si="11"/>
        <v>917.5</v>
      </c>
      <c r="N23" s="9">
        <f t="shared" si="12"/>
        <v>66.485507246376812</v>
      </c>
    </row>
    <row r="24" spans="1:14" s="53" customFormat="1" ht="31.5" customHeight="1">
      <c r="A24" s="13">
        <f t="shared" si="7"/>
        <v>4</v>
      </c>
      <c r="B24" s="62" t="s">
        <v>169</v>
      </c>
      <c r="C24" s="15">
        <v>303.5</v>
      </c>
      <c r="D24" s="11">
        <f>C24/4.6</f>
        <v>65.978260869565219</v>
      </c>
      <c r="E24" s="4">
        <f t="shared" si="8"/>
        <v>4</v>
      </c>
      <c r="F24" s="10">
        <v>305.5</v>
      </c>
      <c r="G24" s="11">
        <f>F24/4.6</f>
        <v>66.413043478260875</v>
      </c>
      <c r="H24" s="4">
        <f t="shared" si="9"/>
        <v>4</v>
      </c>
      <c r="I24" s="10">
        <v>298.5</v>
      </c>
      <c r="J24" s="11">
        <f>I24/4.6</f>
        <v>64.891304347826093</v>
      </c>
      <c r="K24" s="4">
        <f t="shared" si="10"/>
        <v>2</v>
      </c>
      <c r="L24" s="4"/>
      <c r="M24" s="10">
        <f t="shared" si="11"/>
        <v>907.5</v>
      </c>
      <c r="N24" s="9">
        <f t="shared" si="12"/>
        <v>65.760869565217391</v>
      </c>
    </row>
    <row r="25" spans="1:14" s="53" customFormat="1" ht="31.5" customHeight="1">
      <c r="A25" s="13">
        <f t="shared" si="7"/>
        <v>5</v>
      </c>
      <c r="B25" s="62" t="s">
        <v>168</v>
      </c>
      <c r="C25" s="15">
        <v>304.5</v>
      </c>
      <c r="D25" s="11">
        <f>C25/4.6-0.5</f>
        <v>65.695652173913047</v>
      </c>
      <c r="E25" s="4">
        <f t="shared" si="8"/>
        <v>5</v>
      </c>
      <c r="F25" s="10">
        <v>299.5</v>
      </c>
      <c r="G25" s="11">
        <f>F25/4.6-0.5</f>
        <v>64.608695652173921</v>
      </c>
      <c r="H25" s="4">
        <f t="shared" si="9"/>
        <v>6</v>
      </c>
      <c r="I25" s="10">
        <v>292.5</v>
      </c>
      <c r="J25" s="11">
        <f>I25/4.6-0.5</f>
        <v>63.086956521739133</v>
      </c>
      <c r="K25" s="4">
        <f t="shared" si="10"/>
        <v>8</v>
      </c>
      <c r="L25" s="4">
        <v>1</v>
      </c>
      <c r="M25" s="10">
        <f t="shared" si="11"/>
        <v>896.5</v>
      </c>
      <c r="N25" s="9">
        <f t="shared" si="12"/>
        <v>64.463768115942031</v>
      </c>
    </row>
    <row r="26" spans="1:14" s="53" customFormat="1" ht="31.5" customHeight="1">
      <c r="A26" s="13">
        <f t="shared" si="7"/>
        <v>6</v>
      </c>
      <c r="B26" s="62" t="s">
        <v>172</v>
      </c>
      <c r="C26" s="15">
        <v>284</v>
      </c>
      <c r="D26" s="11">
        <f>C26/4.6-0.5</f>
        <v>61.239130434782616</v>
      </c>
      <c r="E26" s="4">
        <f t="shared" si="8"/>
        <v>6</v>
      </c>
      <c r="F26" s="10">
        <v>300.5</v>
      </c>
      <c r="G26" s="11">
        <f>F26/4.6-0.5</f>
        <v>64.826086956521749</v>
      </c>
      <c r="H26" s="4">
        <f t="shared" si="9"/>
        <v>5</v>
      </c>
      <c r="I26" s="10">
        <v>300</v>
      </c>
      <c r="J26" s="11">
        <f>I26/4.6-0.5</f>
        <v>64.717391304347828</v>
      </c>
      <c r="K26" s="4">
        <f t="shared" si="10"/>
        <v>4</v>
      </c>
      <c r="L26" s="4">
        <v>1</v>
      </c>
      <c r="M26" s="10">
        <f t="shared" si="11"/>
        <v>884.5</v>
      </c>
      <c r="N26" s="9">
        <f t="shared" si="12"/>
        <v>63.594202898550726</v>
      </c>
    </row>
    <row r="27" spans="1:14" s="53" customFormat="1" ht="31.5" customHeight="1">
      <c r="A27" s="13">
        <f t="shared" si="7"/>
        <v>7</v>
      </c>
      <c r="B27" s="62" t="s">
        <v>171</v>
      </c>
      <c r="C27" s="15">
        <v>279</v>
      </c>
      <c r="D27" s="11">
        <f>C27/4.6-0.5</f>
        <v>60.152173913043484</v>
      </c>
      <c r="E27" s="4">
        <f t="shared" si="8"/>
        <v>7</v>
      </c>
      <c r="F27" s="10">
        <v>287</v>
      </c>
      <c r="G27" s="11">
        <f>F27/4.6-0.5</f>
        <v>61.891304347826093</v>
      </c>
      <c r="H27" s="4">
        <f t="shared" si="9"/>
        <v>7</v>
      </c>
      <c r="I27" s="10">
        <v>300.5</v>
      </c>
      <c r="J27" s="11">
        <f>I27/4.6-0.5</f>
        <v>64.826086956521749</v>
      </c>
      <c r="K27" s="4">
        <f t="shared" si="10"/>
        <v>3</v>
      </c>
      <c r="L27" s="4">
        <v>1</v>
      </c>
      <c r="M27" s="10">
        <f t="shared" si="11"/>
        <v>866.5</v>
      </c>
      <c r="N27" s="9">
        <f t="shared" si="12"/>
        <v>62.289855072463773</v>
      </c>
    </row>
    <row r="28" spans="1:14" s="53" customFormat="1" ht="31.5" customHeight="1">
      <c r="A28" s="13">
        <f t="shared" si="7"/>
        <v>8</v>
      </c>
      <c r="B28" s="62" t="s">
        <v>173</v>
      </c>
      <c r="C28" s="15">
        <v>254</v>
      </c>
      <c r="D28" s="11">
        <f>C28/4.6</f>
        <v>55.217391304347828</v>
      </c>
      <c r="E28" s="4">
        <f t="shared" si="8"/>
        <v>8</v>
      </c>
      <c r="F28" s="10">
        <v>243</v>
      </c>
      <c r="G28" s="11">
        <f>F28/4.6</f>
        <v>52.826086956521742</v>
      </c>
      <c r="H28" s="4">
        <f t="shared" si="9"/>
        <v>8</v>
      </c>
      <c r="I28" s="10">
        <v>290.5</v>
      </c>
      <c r="J28" s="11">
        <f>I28/4.6</f>
        <v>63.152173913043484</v>
      </c>
      <c r="K28" s="4">
        <f t="shared" si="10"/>
        <v>7</v>
      </c>
      <c r="L28" s="4"/>
      <c r="M28" s="10">
        <f t="shared" si="11"/>
        <v>787.5</v>
      </c>
      <c r="N28" s="9">
        <f t="shared" si="12"/>
        <v>57.065217391304351</v>
      </c>
    </row>
    <row r="29" spans="1:14" ht="30" customHeight="1">
      <c r="A29" s="20"/>
      <c r="B29" s="81"/>
      <c r="C29" s="25"/>
      <c r="D29" s="26"/>
    </row>
    <row r="30" spans="1:14" s="18" customFormat="1" ht="21.75" customHeight="1">
      <c r="B30" s="42" t="s">
        <v>14</v>
      </c>
      <c r="J30" s="19" t="s">
        <v>103</v>
      </c>
    </row>
    <row r="31" spans="1:14" s="18" customFormat="1" ht="21.75" customHeight="1">
      <c r="B31" s="42" t="s">
        <v>15</v>
      </c>
      <c r="J31" s="19" t="s">
        <v>21</v>
      </c>
    </row>
  </sheetData>
  <sortState ref="A21:N28">
    <sortCondition ref="A28"/>
  </sortState>
  <mergeCells count="18">
    <mergeCell ref="A1:N1"/>
    <mergeCell ref="A2:N2"/>
    <mergeCell ref="A3:N3"/>
    <mergeCell ref="A4:N4"/>
    <mergeCell ref="A5:N5"/>
    <mergeCell ref="B7:B8"/>
    <mergeCell ref="C6:D6"/>
    <mergeCell ref="A20:N20"/>
    <mergeCell ref="N7:N8"/>
    <mergeCell ref="A15:N15"/>
    <mergeCell ref="A17:N17"/>
    <mergeCell ref="M6:N6"/>
    <mergeCell ref="C7:E7"/>
    <mergeCell ref="F7:H7"/>
    <mergeCell ref="I7:K7"/>
    <mergeCell ref="L7:L8"/>
    <mergeCell ref="M7:M8"/>
    <mergeCell ref="A7:A8"/>
  </mergeCells>
  <pageMargins left="0" right="0" top="0" bottom="0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selection activeCell="D9" sqref="D9"/>
    </sheetView>
  </sheetViews>
  <sheetFormatPr defaultRowHeight="15"/>
  <cols>
    <col min="1" max="1" width="4.5703125" customWidth="1"/>
    <col min="2" max="2" width="17.7109375" customWidth="1"/>
    <col min="3" max="3" width="38.7109375" customWidth="1"/>
    <col min="4" max="4" width="16.5703125" customWidth="1"/>
    <col min="5" max="5" width="22.28515625" customWidth="1"/>
    <col min="6" max="6" width="8.140625" customWidth="1"/>
    <col min="7" max="7" width="7.42578125" customWidth="1"/>
  </cols>
  <sheetData>
    <row r="1" spans="1:7" ht="22.5">
      <c r="A1" s="94" t="s">
        <v>93</v>
      </c>
      <c r="B1" s="94"/>
      <c r="C1" s="94"/>
      <c r="D1" s="94"/>
      <c r="E1" s="94"/>
      <c r="F1" s="94"/>
    </row>
    <row r="2" spans="1:7" s="18" customFormat="1" ht="19.5" customHeight="1">
      <c r="A2" s="118" t="s">
        <v>0</v>
      </c>
      <c r="B2" s="118"/>
      <c r="C2" s="118"/>
      <c r="D2" s="118"/>
      <c r="E2" s="118"/>
      <c r="F2" s="118"/>
    </row>
    <row r="3" spans="1:7" s="18" customFormat="1" ht="19.5" customHeight="1">
      <c r="A3" s="119" t="s">
        <v>5</v>
      </c>
      <c r="B3" s="119"/>
      <c r="C3" s="119"/>
      <c r="D3" s="119"/>
      <c r="E3" s="119"/>
      <c r="F3" s="119"/>
    </row>
    <row r="4" spans="1:7" s="18" customFormat="1" ht="19.5" customHeight="1">
      <c r="A4" s="97" t="s">
        <v>75</v>
      </c>
      <c r="B4" s="97"/>
      <c r="C4" s="97"/>
      <c r="D4" s="97"/>
      <c r="E4" s="97"/>
      <c r="F4" s="97"/>
    </row>
    <row r="5" spans="1:7" s="18" customFormat="1" ht="19.5" customHeight="1">
      <c r="A5" s="120" t="s">
        <v>196</v>
      </c>
      <c r="B5" s="120"/>
      <c r="C5" s="120"/>
      <c r="D5" s="120"/>
      <c r="E5" s="120"/>
      <c r="F5" s="120"/>
    </row>
    <row r="6" spans="1:7">
      <c r="A6" s="3" t="s">
        <v>1</v>
      </c>
      <c r="B6" s="3"/>
      <c r="C6" s="1"/>
      <c r="D6" s="2"/>
      <c r="F6" s="112" t="s">
        <v>92</v>
      </c>
      <c r="G6" s="112"/>
    </row>
    <row r="7" spans="1:7" ht="15" customHeight="1">
      <c r="A7" s="126" t="s">
        <v>6</v>
      </c>
      <c r="B7" s="110" t="s">
        <v>16</v>
      </c>
      <c r="C7" s="110" t="s">
        <v>17</v>
      </c>
      <c r="D7" s="110" t="s">
        <v>3</v>
      </c>
      <c r="E7" s="133" t="s">
        <v>4</v>
      </c>
      <c r="F7" s="135" t="s">
        <v>8</v>
      </c>
      <c r="G7" s="136"/>
    </row>
    <row r="8" spans="1:7" ht="32.25" customHeight="1">
      <c r="A8" s="127"/>
      <c r="B8" s="111"/>
      <c r="C8" s="129"/>
      <c r="D8" s="111"/>
      <c r="E8" s="134"/>
      <c r="F8" s="30" t="s">
        <v>12</v>
      </c>
      <c r="G8" s="30" t="s">
        <v>13</v>
      </c>
    </row>
    <row r="9" spans="1:7" ht="31.5" customHeight="1">
      <c r="A9" s="69">
        <v>1</v>
      </c>
      <c r="B9" s="54" t="s">
        <v>129</v>
      </c>
      <c r="C9" s="55" t="s">
        <v>124</v>
      </c>
      <c r="D9" s="12" t="s">
        <v>18</v>
      </c>
      <c r="E9" s="12" t="s">
        <v>24</v>
      </c>
      <c r="F9" s="15">
        <v>167.5</v>
      </c>
      <c r="G9" s="11">
        <f t="shared" ref="G9:G15" si="0">F9/2.3</f>
        <v>72.826086956521749</v>
      </c>
    </row>
    <row r="10" spans="1:7" ht="31.5" customHeight="1">
      <c r="A10" s="69">
        <v>2</v>
      </c>
      <c r="B10" s="54" t="s">
        <v>128</v>
      </c>
      <c r="C10" s="56" t="s">
        <v>124</v>
      </c>
      <c r="D10" s="12" t="s">
        <v>18</v>
      </c>
      <c r="E10" s="12" t="s">
        <v>24</v>
      </c>
      <c r="F10" s="15">
        <v>164.5</v>
      </c>
      <c r="G10" s="11">
        <f t="shared" si="0"/>
        <v>71.521739130434781</v>
      </c>
    </row>
    <row r="11" spans="1:7" ht="31.5" customHeight="1">
      <c r="A11" s="69">
        <v>3</v>
      </c>
      <c r="B11" s="54" t="s">
        <v>127</v>
      </c>
      <c r="C11" s="55" t="s">
        <v>124</v>
      </c>
      <c r="D11" s="12" t="s">
        <v>18</v>
      </c>
      <c r="E11" s="12" t="s">
        <v>24</v>
      </c>
      <c r="F11" s="15">
        <v>160</v>
      </c>
      <c r="G11" s="11">
        <f t="shared" si="0"/>
        <v>69.565217391304358</v>
      </c>
    </row>
    <row r="12" spans="1:7" ht="31.5" customHeight="1">
      <c r="A12" s="69">
        <v>4</v>
      </c>
      <c r="B12" s="54" t="s">
        <v>130</v>
      </c>
      <c r="C12" s="55" t="s">
        <v>124</v>
      </c>
      <c r="D12" s="12" t="s">
        <v>18</v>
      </c>
      <c r="E12" s="12" t="s">
        <v>24</v>
      </c>
      <c r="F12" s="15">
        <v>157.5</v>
      </c>
      <c r="G12" s="11">
        <f t="shared" si="0"/>
        <v>68.478260869565219</v>
      </c>
    </row>
    <row r="13" spans="1:7" ht="31.5" customHeight="1">
      <c r="A13" s="69">
        <v>5</v>
      </c>
      <c r="B13" s="54" t="s">
        <v>125</v>
      </c>
      <c r="C13" s="73" t="s">
        <v>207</v>
      </c>
      <c r="D13" s="12" t="s">
        <v>18</v>
      </c>
      <c r="E13" s="12" t="s">
        <v>24</v>
      </c>
      <c r="F13" s="15">
        <v>155.5</v>
      </c>
      <c r="G13" s="11">
        <f t="shared" si="0"/>
        <v>67.608695652173921</v>
      </c>
    </row>
    <row r="14" spans="1:7" ht="31.5" customHeight="1">
      <c r="A14" s="69">
        <v>6</v>
      </c>
      <c r="B14" s="54" t="s">
        <v>131</v>
      </c>
      <c r="C14" s="55" t="s">
        <v>124</v>
      </c>
      <c r="D14" s="12" t="s">
        <v>18</v>
      </c>
      <c r="E14" s="12" t="s">
        <v>24</v>
      </c>
      <c r="F14" s="15">
        <v>152</v>
      </c>
      <c r="G14" s="11">
        <f t="shared" si="0"/>
        <v>66.08695652173914</v>
      </c>
    </row>
    <row r="15" spans="1:7" ht="31.5" customHeight="1">
      <c r="A15" s="69">
        <v>7</v>
      </c>
      <c r="B15" s="54" t="s">
        <v>279</v>
      </c>
      <c r="C15" s="55" t="s">
        <v>124</v>
      </c>
      <c r="D15" s="12" t="s">
        <v>18</v>
      </c>
      <c r="E15" s="12" t="s">
        <v>24</v>
      </c>
      <c r="F15" s="15">
        <v>149.5</v>
      </c>
      <c r="G15" s="11">
        <f t="shared" si="0"/>
        <v>65</v>
      </c>
    </row>
    <row r="16" spans="1:7" ht="34.5" customHeight="1">
      <c r="A16" s="117" t="s">
        <v>63</v>
      </c>
      <c r="B16" s="132"/>
      <c r="C16" s="132"/>
      <c r="D16" s="132"/>
      <c r="E16" s="132"/>
      <c r="F16" s="117"/>
      <c r="G16" s="117"/>
    </row>
    <row r="17" spans="1:7" ht="30" customHeight="1">
      <c r="A17" s="71">
        <v>1</v>
      </c>
      <c r="B17" s="58" t="s">
        <v>133</v>
      </c>
      <c r="C17" s="58" t="s">
        <v>124</v>
      </c>
      <c r="D17" s="47" t="s">
        <v>18</v>
      </c>
      <c r="E17" s="47" t="s">
        <v>24</v>
      </c>
      <c r="F17" s="48">
        <v>153.5</v>
      </c>
      <c r="G17" s="49">
        <f t="shared" ref="G17:G24" si="1">F17/2.1</f>
        <v>73.095238095238088</v>
      </c>
    </row>
    <row r="18" spans="1:7" ht="30" customHeight="1">
      <c r="A18" s="70">
        <v>2</v>
      </c>
      <c r="B18" s="56" t="s">
        <v>280</v>
      </c>
      <c r="C18" s="54" t="s">
        <v>132</v>
      </c>
      <c r="D18" s="12" t="s">
        <v>18</v>
      </c>
      <c r="E18" s="12" t="s">
        <v>24</v>
      </c>
      <c r="F18" s="15">
        <v>146</v>
      </c>
      <c r="G18" s="11">
        <f t="shared" si="1"/>
        <v>69.523809523809518</v>
      </c>
    </row>
    <row r="19" spans="1:7" s="53" customFormat="1" ht="30" customHeight="1">
      <c r="A19" s="71">
        <v>3</v>
      </c>
      <c r="B19" s="58" t="s">
        <v>134</v>
      </c>
      <c r="C19" s="59" t="s">
        <v>124</v>
      </c>
      <c r="D19" s="47" t="s">
        <v>18</v>
      </c>
      <c r="E19" s="47" t="s">
        <v>24</v>
      </c>
      <c r="F19" s="48">
        <v>141.5</v>
      </c>
      <c r="G19" s="49">
        <f t="shared" si="1"/>
        <v>67.38095238095238</v>
      </c>
    </row>
    <row r="20" spans="1:7" s="53" customFormat="1" ht="30" customHeight="1">
      <c r="A20" s="71">
        <v>4</v>
      </c>
      <c r="B20" s="58" t="s">
        <v>137</v>
      </c>
      <c r="C20" s="77" t="s">
        <v>132</v>
      </c>
      <c r="D20" s="47" t="s">
        <v>18</v>
      </c>
      <c r="E20" s="47" t="s">
        <v>24</v>
      </c>
      <c r="F20" s="48">
        <v>137.5</v>
      </c>
      <c r="G20" s="49">
        <f t="shared" si="1"/>
        <v>65.476190476190467</v>
      </c>
    </row>
    <row r="21" spans="1:7" s="53" customFormat="1" ht="30" customHeight="1">
      <c r="A21" s="71">
        <v>5</v>
      </c>
      <c r="B21" s="58" t="s">
        <v>136</v>
      </c>
      <c r="C21" s="60" t="s">
        <v>132</v>
      </c>
      <c r="D21" s="47" t="s">
        <v>18</v>
      </c>
      <c r="E21" s="47" t="s">
        <v>24</v>
      </c>
      <c r="F21" s="48">
        <v>135.5</v>
      </c>
      <c r="G21" s="49">
        <f t="shared" si="1"/>
        <v>64.523809523809518</v>
      </c>
    </row>
    <row r="22" spans="1:7" s="53" customFormat="1" ht="30" customHeight="1">
      <c r="A22" s="70">
        <v>6</v>
      </c>
      <c r="B22" s="57" t="s">
        <v>138</v>
      </c>
      <c r="C22" s="54" t="s">
        <v>132</v>
      </c>
      <c r="D22" s="12" t="s">
        <v>18</v>
      </c>
      <c r="E22" s="12" t="s">
        <v>24</v>
      </c>
      <c r="F22" s="15">
        <v>135</v>
      </c>
      <c r="G22" s="11">
        <f t="shared" si="1"/>
        <v>64.285714285714278</v>
      </c>
    </row>
    <row r="23" spans="1:7" s="53" customFormat="1" ht="30" customHeight="1">
      <c r="A23" s="71">
        <v>7</v>
      </c>
      <c r="B23" s="58" t="s">
        <v>135</v>
      </c>
      <c r="C23" s="60" t="s">
        <v>132</v>
      </c>
      <c r="D23" s="47" t="s">
        <v>18</v>
      </c>
      <c r="E23" s="47" t="s">
        <v>24</v>
      </c>
      <c r="F23" s="48">
        <v>129</v>
      </c>
      <c r="G23" s="49">
        <f t="shared" si="1"/>
        <v>61.428571428571423</v>
      </c>
    </row>
    <row r="24" spans="1:7" ht="30" customHeight="1">
      <c r="A24" s="70">
        <v>8</v>
      </c>
      <c r="B24" s="56" t="s">
        <v>274</v>
      </c>
      <c r="C24" s="54" t="s">
        <v>132</v>
      </c>
      <c r="D24" s="12" t="s">
        <v>18</v>
      </c>
      <c r="E24" s="12" t="s">
        <v>24</v>
      </c>
      <c r="F24" s="15">
        <v>124.5</v>
      </c>
      <c r="G24" s="11">
        <f t="shared" si="1"/>
        <v>59.285714285714285</v>
      </c>
    </row>
    <row r="25" spans="1:7" ht="33" customHeight="1">
      <c r="A25" s="117" t="s">
        <v>81</v>
      </c>
      <c r="B25" s="117"/>
      <c r="C25" s="117"/>
      <c r="D25" s="117"/>
      <c r="E25" s="117"/>
      <c r="F25" s="117"/>
      <c r="G25" s="117"/>
    </row>
    <row r="26" spans="1:7" s="53" customFormat="1" ht="31.5" customHeight="1">
      <c r="A26" s="70">
        <v>1</v>
      </c>
      <c r="B26" s="57" t="s">
        <v>155</v>
      </c>
      <c r="C26" s="76" t="s">
        <v>132</v>
      </c>
      <c r="D26" s="12" t="s">
        <v>18</v>
      </c>
      <c r="E26" s="12" t="s">
        <v>24</v>
      </c>
      <c r="F26" s="15">
        <v>163.5</v>
      </c>
      <c r="G26" s="11">
        <f t="shared" ref="G26:G37" si="2">F26/2.1</f>
        <v>77.857142857142847</v>
      </c>
    </row>
    <row r="27" spans="1:7" s="53" customFormat="1" ht="31.5" customHeight="1">
      <c r="A27" s="71">
        <v>2</v>
      </c>
      <c r="B27" s="58" t="s">
        <v>148</v>
      </c>
      <c r="C27" s="78" t="s">
        <v>41</v>
      </c>
      <c r="D27" s="47" t="s">
        <v>42</v>
      </c>
      <c r="E27" s="47" t="s">
        <v>43</v>
      </c>
      <c r="F27" s="48">
        <v>151.5</v>
      </c>
      <c r="G27" s="49">
        <f t="shared" si="2"/>
        <v>72.142857142857139</v>
      </c>
    </row>
    <row r="28" spans="1:7" s="53" customFormat="1" ht="31.5" customHeight="1">
      <c r="A28" s="71">
        <v>3</v>
      </c>
      <c r="B28" s="58" t="s">
        <v>153</v>
      </c>
      <c r="C28" s="59" t="s">
        <v>126</v>
      </c>
      <c r="D28" s="47" t="s">
        <v>18</v>
      </c>
      <c r="E28" s="47" t="s">
        <v>24</v>
      </c>
      <c r="F28" s="48">
        <v>146.5</v>
      </c>
      <c r="G28" s="49">
        <f t="shared" si="2"/>
        <v>69.761904761904759</v>
      </c>
    </row>
    <row r="29" spans="1:7" s="53" customFormat="1" ht="31.5" customHeight="1">
      <c r="A29" s="71">
        <v>4</v>
      </c>
      <c r="B29" s="58" t="s">
        <v>281</v>
      </c>
      <c r="C29" s="59" t="s">
        <v>124</v>
      </c>
      <c r="D29" s="47" t="s">
        <v>18</v>
      </c>
      <c r="E29" s="47" t="s">
        <v>24</v>
      </c>
      <c r="F29" s="48">
        <v>146</v>
      </c>
      <c r="G29" s="49">
        <f t="shared" si="2"/>
        <v>69.523809523809518</v>
      </c>
    </row>
    <row r="30" spans="1:7" s="53" customFormat="1" ht="31.5" customHeight="1">
      <c r="A30" s="71">
        <v>5</v>
      </c>
      <c r="B30" s="58" t="s">
        <v>147</v>
      </c>
      <c r="C30" s="59" t="s">
        <v>124</v>
      </c>
      <c r="D30" s="47" t="s">
        <v>18</v>
      </c>
      <c r="E30" s="47" t="s">
        <v>24</v>
      </c>
      <c r="F30" s="48">
        <v>145</v>
      </c>
      <c r="G30" s="49">
        <f t="shared" si="2"/>
        <v>69.047619047619051</v>
      </c>
    </row>
    <row r="31" spans="1:7" s="53" customFormat="1" ht="31.5" customHeight="1">
      <c r="A31" s="71">
        <v>6</v>
      </c>
      <c r="B31" s="58" t="s">
        <v>146</v>
      </c>
      <c r="C31" s="58" t="s">
        <v>124</v>
      </c>
      <c r="D31" s="47" t="s">
        <v>18</v>
      </c>
      <c r="E31" s="47" t="s">
        <v>24</v>
      </c>
      <c r="F31" s="48">
        <v>142</v>
      </c>
      <c r="G31" s="49">
        <f t="shared" si="2"/>
        <v>67.61904761904762</v>
      </c>
    </row>
    <row r="32" spans="1:7" s="53" customFormat="1" ht="31.5" customHeight="1">
      <c r="A32" s="71">
        <v>7</v>
      </c>
      <c r="B32" s="58" t="s">
        <v>144</v>
      </c>
      <c r="C32" s="59" t="s">
        <v>124</v>
      </c>
      <c r="D32" s="47" t="s">
        <v>18</v>
      </c>
      <c r="E32" s="47" t="s">
        <v>24</v>
      </c>
      <c r="F32" s="48">
        <v>141.5</v>
      </c>
      <c r="G32" s="49">
        <f t="shared" si="2"/>
        <v>67.38095238095238</v>
      </c>
    </row>
    <row r="33" spans="1:7" s="53" customFormat="1" ht="31.5" customHeight="1">
      <c r="A33" s="71">
        <v>8</v>
      </c>
      <c r="B33" s="58" t="s">
        <v>145</v>
      </c>
      <c r="C33" s="59" t="s">
        <v>124</v>
      </c>
      <c r="D33" s="47" t="s">
        <v>18</v>
      </c>
      <c r="E33" s="47" t="s">
        <v>24</v>
      </c>
      <c r="F33" s="48">
        <v>140.5</v>
      </c>
      <c r="G33" s="49">
        <f t="shared" si="2"/>
        <v>66.904761904761898</v>
      </c>
    </row>
    <row r="34" spans="1:7" s="53" customFormat="1" ht="31.5" customHeight="1">
      <c r="A34" s="71">
        <v>9</v>
      </c>
      <c r="B34" s="58" t="s">
        <v>150</v>
      </c>
      <c r="C34" s="59" t="s">
        <v>126</v>
      </c>
      <c r="D34" s="47" t="s">
        <v>18</v>
      </c>
      <c r="E34" s="47" t="s">
        <v>24</v>
      </c>
      <c r="F34" s="48">
        <v>137.5</v>
      </c>
      <c r="G34" s="49">
        <f t="shared" si="2"/>
        <v>65.476190476190467</v>
      </c>
    </row>
    <row r="35" spans="1:7" ht="31.5" customHeight="1">
      <c r="A35" s="70">
        <v>10</v>
      </c>
      <c r="B35" s="56" t="s">
        <v>154</v>
      </c>
      <c r="C35" s="55" t="s">
        <v>126</v>
      </c>
      <c r="D35" s="12" t="s">
        <v>18</v>
      </c>
      <c r="E35" s="12" t="s">
        <v>24</v>
      </c>
      <c r="F35" s="15">
        <v>137</v>
      </c>
      <c r="G35" s="11">
        <f t="shared" si="2"/>
        <v>65.238095238095241</v>
      </c>
    </row>
    <row r="36" spans="1:7" s="53" customFormat="1" ht="31.5" customHeight="1">
      <c r="A36" s="71">
        <v>11</v>
      </c>
      <c r="B36" s="58" t="s">
        <v>151</v>
      </c>
      <c r="C36" s="59" t="s">
        <v>126</v>
      </c>
      <c r="D36" s="47" t="s">
        <v>18</v>
      </c>
      <c r="E36" s="47" t="s">
        <v>24</v>
      </c>
      <c r="F36" s="48">
        <v>130.5</v>
      </c>
      <c r="G36" s="49">
        <f t="shared" si="2"/>
        <v>62.142857142857139</v>
      </c>
    </row>
    <row r="37" spans="1:7" ht="31.5" customHeight="1">
      <c r="A37" s="71">
        <v>12</v>
      </c>
      <c r="B37" s="58" t="s">
        <v>149</v>
      </c>
      <c r="C37" s="59" t="s">
        <v>126</v>
      </c>
      <c r="D37" s="47" t="s">
        <v>18</v>
      </c>
      <c r="E37" s="47" t="s">
        <v>24</v>
      </c>
      <c r="F37" s="48">
        <v>126</v>
      </c>
      <c r="G37" s="49">
        <f t="shared" si="2"/>
        <v>60</v>
      </c>
    </row>
    <row r="38" spans="1:7" ht="31.5" customHeight="1">
      <c r="A38" s="70"/>
      <c r="B38" s="57" t="s">
        <v>152</v>
      </c>
      <c r="C38" s="56" t="s">
        <v>126</v>
      </c>
      <c r="D38" s="12" t="s">
        <v>18</v>
      </c>
      <c r="E38" s="12" t="s">
        <v>24</v>
      </c>
      <c r="F38" s="130" t="s">
        <v>271</v>
      </c>
      <c r="G38" s="131"/>
    </row>
    <row r="39" spans="1:7" ht="24.75" customHeight="1">
      <c r="A39" s="20"/>
      <c r="B39" s="21"/>
      <c r="C39" s="23"/>
      <c r="D39" s="24"/>
      <c r="E39" s="24"/>
      <c r="F39" s="25"/>
    </row>
    <row r="40" spans="1:7" s="18" customFormat="1" ht="21.75" customHeight="1">
      <c r="B40" s="128" t="s">
        <v>14</v>
      </c>
      <c r="C40" s="128"/>
      <c r="E40" s="19" t="s">
        <v>103</v>
      </c>
    </row>
    <row r="41" spans="1:7" s="18" customFormat="1" ht="21.75" customHeight="1">
      <c r="B41" s="128" t="s">
        <v>15</v>
      </c>
      <c r="C41" s="128"/>
      <c r="E41" s="19" t="s">
        <v>21</v>
      </c>
    </row>
  </sheetData>
  <sortState ref="A26:G38">
    <sortCondition descending="1" ref="G26:G38"/>
  </sortState>
  <mergeCells count="17">
    <mergeCell ref="F6:G6"/>
    <mergeCell ref="F38:G38"/>
    <mergeCell ref="A1:F1"/>
    <mergeCell ref="A2:F2"/>
    <mergeCell ref="A3:F3"/>
    <mergeCell ref="A4:F4"/>
    <mergeCell ref="A5:F5"/>
    <mergeCell ref="A16:G16"/>
    <mergeCell ref="D7:D8"/>
    <mergeCell ref="E7:E8"/>
    <mergeCell ref="F7:G7"/>
    <mergeCell ref="B40:C40"/>
    <mergeCell ref="B41:C41"/>
    <mergeCell ref="A7:A8"/>
    <mergeCell ref="B7:B8"/>
    <mergeCell ref="C7:C8"/>
    <mergeCell ref="A25:G25"/>
  </mergeCells>
  <pageMargins left="0" right="0" top="0" bottom="0" header="0.31496062992125984" footer="0.19685039370078741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opLeftCell="A13" zoomScale="106" workbookViewId="0">
      <selection activeCell="E29" sqref="E29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</cols>
  <sheetData>
    <row r="1" spans="1:19" ht="18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9" ht="1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9" ht="15.75">
      <c r="A4" s="140" t="s">
        <v>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>
      <c r="A5" s="141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9" ht="15.75">
      <c r="A6" s="3" t="s">
        <v>1</v>
      </c>
      <c r="B6" s="3"/>
      <c r="C6" s="1"/>
      <c r="D6" s="1"/>
      <c r="E6" s="2"/>
      <c r="M6" s="14"/>
      <c r="Q6" s="138" t="s">
        <v>92</v>
      </c>
      <c r="R6" s="138"/>
    </row>
    <row r="7" spans="1:19" ht="1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</row>
    <row r="8" spans="1:19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</row>
    <row r="9" spans="1:19" ht="24.75" customHeight="1">
      <c r="A9" s="69">
        <f>RANK(R9,R$9:R$14,0)</f>
        <v>1</v>
      </c>
      <c r="B9" s="16" t="s">
        <v>34</v>
      </c>
      <c r="C9" s="5" t="s">
        <v>20</v>
      </c>
      <c r="D9" s="17" t="s">
        <v>39</v>
      </c>
      <c r="E9" s="12" t="s">
        <v>18</v>
      </c>
      <c r="F9" s="12" t="s">
        <v>24</v>
      </c>
      <c r="G9" s="15">
        <v>115</v>
      </c>
      <c r="H9" s="11">
        <f t="shared" ref="H9:H14" si="0">G9/1.7</f>
        <v>67.64705882352942</v>
      </c>
      <c r="I9" s="4">
        <f t="shared" ref="I9:I14" si="1">RANK(H9,H$9:H$14,0)</f>
        <v>1</v>
      </c>
      <c r="J9" s="10">
        <v>112.5</v>
      </c>
      <c r="K9" s="11">
        <f t="shared" ref="K9:K14" si="2">J9/1.7</f>
        <v>66.17647058823529</v>
      </c>
      <c r="L9" s="4">
        <f t="shared" ref="L9:L14" si="3">RANK(K9,K$9:K$14,0)</f>
        <v>1</v>
      </c>
      <c r="M9" s="10">
        <v>114</v>
      </c>
      <c r="N9" s="11">
        <f t="shared" ref="N9:N14" si="4">M9/1.7</f>
        <v>67.058823529411768</v>
      </c>
      <c r="O9" s="4">
        <f t="shared" ref="O9:O14" si="5">RANK(N9,N$9:N$14,0)</f>
        <v>1</v>
      </c>
      <c r="P9" s="4"/>
      <c r="Q9" s="10">
        <f t="shared" ref="Q9:Q14" si="6">G9+J9+M9</f>
        <v>341.5</v>
      </c>
      <c r="R9" s="9">
        <f t="shared" ref="R9:R14" si="7">(H9+K9+N9)/3</f>
        <v>66.960784313725483</v>
      </c>
    </row>
    <row r="10" spans="1:19" ht="24.75" customHeight="1">
      <c r="A10" s="69">
        <f t="shared" ref="A10:A14" si="8">RANK(R10,R$9:R$14,0)</f>
        <v>2</v>
      </c>
      <c r="B10" s="16" t="s">
        <v>62</v>
      </c>
      <c r="C10" s="5" t="s">
        <v>20</v>
      </c>
      <c r="D10" s="17" t="s">
        <v>39</v>
      </c>
      <c r="E10" s="12" t="s">
        <v>18</v>
      </c>
      <c r="F10" s="12" t="s">
        <v>24</v>
      </c>
      <c r="G10" s="15">
        <v>112</v>
      </c>
      <c r="H10" s="11">
        <f t="shared" si="0"/>
        <v>65.882352941176478</v>
      </c>
      <c r="I10" s="4">
        <f t="shared" si="1"/>
        <v>2</v>
      </c>
      <c r="J10" s="10">
        <v>111</v>
      </c>
      <c r="K10" s="11">
        <f t="shared" si="2"/>
        <v>65.294117647058826</v>
      </c>
      <c r="L10" s="4">
        <f t="shared" si="3"/>
        <v>2</v>
      </c>
      <c r="M10" s="10">
        <v>114</v>
      </c>
      <c r="N10" s="11">
        <f t="shared" si="4"/>
        <v>67.058823529411768</v>
      </c>
      <c r="O10" s="4">
        <f t="shared" si="5"/>
        <v>1</v>
      </c>
      <c r="P10" s="4"/>
      <c r="Q10" s="10">
        <f t="shared" si="6"/>
        <v>337</v>
      </c>
      <c r="R10" s="9">
        <f t="shared" si="7"/>
        <v>66.078431372549019</v>
      </c>
    </row>
    <row r="11" spans="1:19" ht="24.75" customHeight="1">
      <c r="A11" s="69">
        <f t="shared" si="8"/>
        <v>3</v>
      </c>
      <c r="B11" s="16" t="s">
        <v>35</v>
      </c>
      <c r="C11" s="5" t="s">
        <v>20</v>
      </c>
      <c r="D11" s="17" t="s">
        <v>39</v>
      </c>
      <c r="E11" s="12" t="s">
        <v>18</v>
      </c>
      <c r="F11" s="12" t="s">
        <v>24</v>
      </c>
      <c r="G11" s="15">
        <v>108.5</v>
      </c>
      <c r="H11" s="11">
        <f t="shared" si="0"/>
        <v>63.82352941176471</v>
      </c>
      <c r="I11" s="4">
        <f t="shared" si="1"/>
        <v>3</v>
      </c>
      <c r="J11" s="10">
        <v>107</v>
      </c>
      <c r="K11" s="11">
        <f t="shared" si="2"/>
        <v>62.941176470588239</v>
      </c>
      <c r="L11" s="4">
        <f t="shared" si="3"/>
        <v>3</v>
      </c>
      <c r="M11" s="10">
        <v>111.5</v>
      </c>
      <c r="N11" s="11">
        <f t="shared" si="4"/>
        <v>65.588235294117652</v>
      </c>
      <c r="O11" s="4">
        <f t="shared" si="5"/>
        <v>3</v>
      </c>
      <c r="P11" s="4"/>
      <c r="Q11" s="10">
        <f t="shared" si="6"/>
        <v>327</v>
      </c>
      <c r="R11" s="9">
        <f t="shared" si="7"/>
        <v>64.117647058823536</v>
      </c>
    </row>
    <row r="12" spans="1:19" ht="24.75" customHeight="1">
      <c r="A12" s="69">
        <f t="shared" si="8"/>
        <v>4</v>
      </c>
      <c r="B12" s="16" t="s">
        <v>98</v>
      </c>
      <c r="C12" s="5" t="s">
        <v>20</v>
      </c>
      <c r="D12" s="17" t="s">
        <v>46</v>
      </c>
      <c r="E12" s="12" t="s">
        <v>18</v>
      </c>
      <c r="F12" s="12" t="s">
        <v>24</v>
      </c>
      <c r="G12" s="15">
        <v>105</v>
      </c>
      <c r="H12" s="11">
        <f t="shared" si="0"/>
        <v>61.764705882352942</v>
      </c>
      <c r="I12" s="4">
        <f t="shared" si="1"/>
        <v>4</v>
      </c>
      <c r="J12" s="10">
        <v>107</v>
      </c>
      <c r="K12" s="11">
        <f t="shared" si="2"/>
        <v>62.941176470588239</v>
      </c>
      <c r="L12" s="4">
        <f t="shared" si="3"/>
        <v>3</v>
      </c>
      <c r="M12" s="10">
        <v>107</v>
      </c>
      <c r="N12" s="11">
        <f t="shared" si="4"/>
        <v>62.941176470588239</v>
      </c>
      <c r="O12" s="4">
        <f t="shared" si="5"/>
        <v>4</v>
      </c>
      <c r="P12" s="4"/>
      <c r="Q12" s="10">
        <f t="shared" si="6"/>
        <v>319</v>
      </c>
      <c r="R12" s="9">
        <f t="shared" si="7"/>
        <v>62.549019607843142</v>
      </c>
    </row>
    <row r="13" spans="1:19" ht="24.75" customHeight="1">
      <c r="A13" s="69">
        <f t="shared" si="8"/>
        <v>5</v>
      </c>
      <c r="B13" s="16" t="s">
        <v>95</v>
      </c>
      <c r="C13" s="5" t="s">
        <v>20</v>
      </c>
      <c r="D13" s="17" t="s">
        <v>44</v>
      </c>
      <c r="E13" s="12" t="s">
        <v>18</v>
      </c>
      <c r="F13" s="12" t="s">
        <v>24</v>
      </c>
      <c r="G13" s="15">
        <v>104.5</v>
      </c>
      <c r="H13" s="11">
        <f t="shared" si="0"/>
        <v>61.470588235294116</v>
      </c>
      <c r="I13" s="4">
        <f t="shared" si="1"/>
        <v>5</v>
      </c>
      <c r="J13" s="10">
        <v>104</v>
      </c>
      <c r="K13" s="11">
        <f t="shared" si="2"/>
        <v>61.176470588235297</v>
      </c>
      <c r="L13" s="4">
        <f t="shared" si="3"/>
        <v>5</v>
      </c>
      <c r="M13" s="10">
        <v>105</v>
      </c>
      <c r="N13" s="11">
        <f t="shared" si="4"/>
        <v>61.764705882352942</v>
      </c>
      <c r="O13" s="4">
        <f t="shared" si="5"/>
        <v>5</v>
      </c>
      <c r="P13" s="4"/>
      <c r="Q13" s="10">
        <f t="shared" si="6"/>
        <v>313.5</v>
      </c>
      <c r="R13" s="9">
        <f t="shared" si="7"/>
        <v>61.470588235294123</v>
      </c>
    </row>
    <row r="14" spans="1:19" ht="24.75" customHeight="1">
      <c r="A14" s="69">
        <f t="shared" si="8"/>
        <v>6</v>
      </c>
      <c r="B14" s="16" t="s">
        <v>61</v>
      </c>
      <c r="C14" s="5" t="s">
        <v>20</v>
      </c>
      <c r="D14" s="17" t="s">
        <v>46</v>
      </c>
      <c r="E14" s="12" t="s">
        <v>18</v>
      </c>
      <c r="F14" s="12" t="s">
        <v>24</v>
      </c>
      <c r="G14" s="15">
        <v>104.5</v>
      </c>
      <c r="H14" s="11">
        <f t="shared" si="0"/>
        <v>61.470588235294116</v>
      </c>
      <c r="I14" s="4">
        <f t="shared" si="1"/>
        <v>5</v>
      </c>
      <c r="J14" s="10">
        <v>103.5</v>
      </c>
      <c r="K14" s="11">
        <f t="shared" si="2"/>
        <v>60.882352941176471</v>
      </c>
      <c r="L14" s="4">
        <f t="shared" si="3"/>
        <v>6</v>
      </c>
      <c r="M14" s="10">
        <v>104.5</v>
      </c>
      <c r="N14" s="11">
        <f t="shared" si="4"/>
        <v>61.470588235294116</v>
      </c>
      <c r="O14" s="4">
        <f t="shared" si="5"/>
        <v>6</v>
      </c>
      <c r="P14" s="4"/>
      <c r="Q14" s="10">
        <f t="shared" si="6"/>
        <v>312.5</v>
      </c>
      <c r="R14" s="9">
        <f t="shared" si="7"/>
        <v>61.274509803921568</v>
      </c>
    </row>
    <row r="15" spans="1:19" ht="24.75" customHeight="1">
      <c r="A15" s="137" t="s">
        <v>38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9" ht="24.75" customHeight="1">
      <c r="A16" s="72">
        <f>RANK(R16,R$16:R$24,0)</f>
        <v>1</v>
      </c>
      <c r="B16" s="44" t="s">
        <v>27</v>
      </c>
      <c r="C16" s="46" t="s">
        <v>20</v>
      </c>
      <c r="D16" s="45" t="s">
        <v>39</v>
      </c>
      <c r="E16" s="47" t="s">
        <v>18</v>
      </c>
      <c r="F16" s="47" t="s">
        <v>24</v>
      </c>
      <c r="G16" s="48">
        <v>114.5</v>
      </c>
      <c r="H16" s="49">
        <f t="shared" ref="H16:H23" si="9">G16/1.7</f>
        <v>67.352941176470594</v>
      </c>
      <c r="I16" s="50">
        <f t="shared" ref="I16:I24" si="10">RANK(H16,H$16:H$24,0)</f>
        <v>1</v>
      </c>
      <c r="J16" s="51">
        <v>114.5</v>
      </c>
      <c r="K16" s="49">
        <f t="shared" ref="K16:K23" si="11">J16/1.7</f>
        <v>67.352941176470594</v>
      </c>
      <c r="L16" s="50">
        <f t="shared" ref="L16:L24" si="12">RANK(K16,K$16:K$24,0)</f>
        <v>1</v>
      </c>
      <c r="M16" s="51">
        <v>116</v>
      </c>
      <c r="N16" s="49">
        <f t="shared" ref="N16:N23" si="13">M16/1.7</f>
        <v>68.235294117647058</v>
      </c>
      <c r="O16" s="50">
        <f t="shared" ref="O16:O24" si="14">RANK(N16,N$16:N$24,0)</f>
        <v>1</v>
      </c>
      <c r="P16" s="50"/>
      <c r="Q16" s="51">
        <f t="shared" ref="Q16:Q24" si="15">G16+J16+M16</f>
        <v>345</v>
      </c>
      <c r="R16" s="52">
        <f t="shared" ref="R16:R24" si="16">(H16+K16+N16)/3</f>
        <v>67.647058823529406</v>
      </c>
      <c r="S16" s="53"/>
    </row>
    <row r="17" spans="1:19" s="53" customFormat="1" ht="24.75" customHeight="1">
      <c r="A17" s="72" t="s">
        <v>33</v>
      </c>
      <c r="B17" s="44" t="s">
        <v>49</v>
      </c>
      <c r="C17" s="46" t="s">
        <v>20</v>
      </c>
      <c r="D17" s="45" t="s">
        <v>50</v>
      </c>
      <c r="E17" s="47" t="s">
        <v>42</v>
      </c>
      <c r="F17" s="47" t="s">
        <v>43</v>
      </c>
      <c r="G17" s="48">
        <v>114.5</v>
      </c>
      <c r="H17" s="49">
        <f t="shared" si="9"/>
        <v>67.352941176470594</v>
      </c>
      <c r="I17" s="50">
        <f t="shared" si="10"/>
        <v>1</v>
      </c>
      <c r="J17" s="51">
        <v>111.5</v>
      </c>
      <c r="K17" s="49">
        <f t="shared" si="11"/>
        <v>65.588235294117652</v>
      </c>
      <c r="L17" s="50">
        <f t="shared" si="12"/>
        <v>5</v>
      </c>
      <c r="M17" s="51">
        <v>115.5</v>
      </c>
      <c r="N17" s="49">
        <f t="shared" si="13"/>
        <v>67.941176470588232</v>
      </c>
      <c r="O17" s="50">
        <f t="shared" si="14"/>
        <v>2</v>
      </c>
      <c r="P17" s="50"/>
      <c r="Q17" s="51">
        <f t="shared" si="15"/>
        <v>341.5</v>
      </c>
      <c r="R17" s="52">
        <f t="shared" si="16"/>
        <v>66.960784313725483</v>
      </c>
    </row>
    <row r="18" spans="1:19" s="53" customFormat="1" ht="24.75" customHeight="1">
      <c r="A18" s="72">
        <v>2</v>
      </c>
      <c r="B18" s="44" t="s">
        <v>40</v>
      </c>
      <c r="C18" s="46"/>
      <c r="D18" s="45" t="s">
        <v>41</v>
      </c>
      <c r="E18" s="47" t="s">
        <v>42</v>
      </c>
      <c r="F18" s="47" t="s">
        <v>43</v>
      </c>
      <c r="G18" s="48">
        <v>113.5</v>
      </c>
      <c r="H18" s="49">
        <f t="shared" si="9"/>
        <v>66.764705882352942</v>
      </c>
      <c r="I18" s="50">
        <f t="shared" si="10"/>
        <v>3</v>
      </c>
      <c r="J18" s="51">
        <v>112</v>
      </c>
      <c r="K18" s="49">
        <f t="shared" si="11"/>
        <v>65.882352941176478</v>
      </c>
      <c r="L18" s="50">
        <f t="shared" si="12"/>
        <v>3</v>
      </c>
      <c r="M18" s="51">
        <v>115</v>
      </c>
      <c r="N18" s="49">
        <f t="shared" si="13"/>
        <v>67.64705882352942</v>
      </c>
      <c r="O18" s="50">
        <f t="shared" si="14"/>
        <v>3</v>
      </c>
      <c r="P18" s="50"/>
      <c r="Q18" s="51">
        <f t="shared" si="15"/>
        <v>340.5</v>
      </c>
      <c r="R18" s="52">
        <f t="shared" si="16"/>
        <v>66.764705882352942</v>
      </c>
    </row>
    <row r="19" spans="1:19" s="53" customFormat="1" ht="24.75" customHeight="1">
      <c r="A19" s="72">
        <v>3</v>
      </c>
      <c r="B19" s="44" t="s">
        <v>49</v>
      </c>
      <c r="C19" s="46" t="s">
        <v>20</v>
      </c>
      <c r="D19" s="45" t="s">
        <v>41</v>
      </c>
      <c r="E19" s="47" t="s">
        <v>42</v>
      </c>
      <c r="F19" s="47" t="s">
        <v>43</v>
      </c>
      <c r="G19" s="48">
        <v>113.5</v>
      </c>
      <c r="H19" s="49">
        <f t="shared" si="9"/>
        <v>66.764705882352942</v>
      </c>
      <c r="I19" s="50">
        <f t="shared" si="10"/>
        <v>3</v>
      </c>
      <c r="J19" s="51">
        <v>111.5</v>
      </c>
      <c r="K19" s="49">
        <f t="shared" si="11"/>
        <v>65.588235294117652</v>
      </c>
      <c r="L19" s="50">
        <f t="shared" si="12"/>
        <v>5</v>
      </c>
      <c r="M19" s="51">
        <v>113.5</v>
      </c>
      <c r="N19" s="49">
        <f t="shared" si="13"/>
        <v>66.764705882352942</v>
      </c>
      <c r="O19" s="50">
        <f t="shared" si="14"/>
        <v>4</v>
      </c>
      <c r="P19" s="50"/>
      <c r="Q19" s="51">
        <f t="shared" si="15"/>
        <v>338.5</v>
      </c>
      <c r="R19" s="52">
        <f t="shared" si="16"/>
        <v>66.372549019607845</v>
      </c>
    </row>
    <row r="20" spans="1:19" s="53" customFormat="1" ht="24.75" customHeight="1">
      <c r="A20" s="72">
        <v>4</v>
      </c>
      <c r="B20" s="44" t="s">
        <v>53</v>
      </c>
      <c r="C20" s="46" t="s">
        <v>20</v>
      </c>
      <c r="D20" s="45" t="s">
        <v>50</v>
      </c>
      <c r="E20" s="47" t="s">
        <v>42</v>
      </c>
      <c r="F20" s="47" t="s">
        <v>43</v>
      </c>
      <c r="G20" s="48">
        <v>110</v>
      </c>
      <c r="H20" s="49">
        <f t="shared" si="9"/>
        <v>64.705882352941174</v>
      </c>
      <c r="I20" s="50">
        <f t="shared" si="10"/>
        <v>5</v>
      </c>
      <c r="J20" s="51">
        <v>112</v>
      </c>
      <c r="K20" s="49">
        <f t="shared" si="11"/>
        <v>65.882352941176478</v>
      </c>
      <c r="L20" s="50">
        <f t="shared" si="12"/>
        <v>3</v>
      </c>
      <c r="M20" s="51">
        <v>110</v>
      </c>
      <c r="N20" s="49">
        <f t="shared" si="13"/>
        <v>64.705882352941174</v>
      </c>
      <c r="O20" s="50">
        <f t="shared" si="14"/>
        <v>5</v>
      </c>
      <c r="P20" s="50"/>
      <c r="Q20" s="51">
        <f t="shared" si="15"/>
        <v>332</v>
      </c>
      <c r="R20" s="52">
        <f t="shared" si="16"/>
        <v>65.098039215686285</v>
      </c>
    </row>
    <row r="21" spans="1:19" s="53" customFormat="1" ht="24.75" customHeight="1">
      <c r="A21" s="72">
        <v>5</v>
      </c>
      <c r="B21" s="44" t="s">
        <v>27</v>
      </c>
      <c r="C21" s="46" t="s">
        <v>20</v>
      </c>
      <c r="D21" s="45" t="s">
        <v>101</v>
      </c>
      <c r="E21" s="47" t="s">
        <v>18</v>
      </c>
      <c r="F21" s="47" t="s">
        <v>24</v>
      </c>
      <c r="G21" s="48">
        <v>107</v>
      </c>
      <c r="H21" s="49">
        <f t="shared" si="9"/>
        <v>62.941176470588239</v>
      </c>
      <c r="I21" s="50">
        <f t="shared" si="10"/>
        <v>6</v>
      </c>
      <c r="J21" s="51">
        <v>113</v>
      </c>
      <c r="K21" s="49">
        <f t="shared" si="11"/>
        <v>66.470588235294116</v>
      </c>
      <c r="L21" s="50">
        <f t="shared" si="12"/>
        <v>2</v>
      </c>
      <c r="M21" s="51">
        <v>108.5</v>
      </c>
      <c r="N21" s="49">
        <f t="shared" si="13"/>
        <v>63.82352941176471</v>
      </c>
      <c r="O21" s="50">
        <f t="shared" si="14"/>
        <v>8</v>
      </c>
      <c r="P21" s="50"/>
      <c r="Q21" s="51">
        <f t="shared" si="15"/>
        <v>328.5</v>
      </c>
      <c r="R21" s="52">
        <f t="shared" si="16"/>
        <v>64.411764705882362</v>
      </c>
    </row>
    <row r="22" spans="1:19" s="53" customFormat="1" ht="24.75" customHeight="1">
      <c r="A22" s="72">
        <v>6</v>
      </c>
      <c r="B22" s="44" t="s">
        <v>99</v>
      </c>
      <c r="C22" s="46" t="s">
        <v>20</v>
      </c>
      <c r="D22" s="45" t="s">
        <v>46</v>
      </c>
      <c r="E22" s="47" t="s">
        <v>18</v>
      </c>
      <c r="F22" s="47" t="s">
        <v>24</v>
      </c>
      <c r="G22" s="48">
        <v>105</v>
      </c>
      <c r="H22" s="49">
        <f t="shared" si="9"/>
        <v>61.764705882352942</v>
      </c>
      <c r="I22" s="50">
        <f t="shared" si="10"/>
        <v>7</v>
      </c>
      <c r="J22" s="51">
        <v>109</v>
      </c>
      <c r="K22" s="49">
        <f t="shared" si="11"/>
        <v>64.117647058823536</v>
      </c>
      <c r="L22" s="50">
        <f t="shared" si="12"/>
        <v>7</v>
      </c>
      <c r="M22" s="51">
        <v>110</v>
      </c>
      <c r="N22" s="49">
        <f t="shared" si="13"/>
        <v>64.705882352941174</v>
      </c>
      <c r="O22" s="50">
        <f t="shared" si="14"/>
        <v>5</v>
      </c>
      <c r="P22" s="50"/>
      <c r="Q22" s="51">
        <f t="shared" si="15"/>
        <v>324</v>
      </c>
      <c r="R22" s="52">
        <f t="shared" si="16"/>
        <v>63.529411764705884</v>
      </c>
      <c r="S22"/>
    </row>
    <row r="23" spans="1:19" s="53" customFormat="1" ht="24.75" customHeight="1">
      <c r="A23" s="72">
        <v>7</v>
      </c>
      <c r="B23" s="16" t="s">
        <v>94</v>
      </c>
      <c r="C23" s="5" t="s">
        <v>20</v>
      </c>
      <c r="D23" s="17" t="s">
        <v>39</v>
      </c>
      <c r="E23" s="12" t="s">
        <v>18</v>
      </c>
      <c r="F23" s="12" t="s">
        <v>24</v>
      </c>
      <c r="G23" s="15">
        <v>102.5</v>
      </c>
      <c r="H23" s="11">
        <f t="shared" si="9"/>
        <v>60.294117647058826</v>
      </c>
      <c r="I23" s="4">
        <f t="shared" si="10"/>
        <v>8</v>
      </c>
      <c r="J23" s="10">
        <v>104.5</v>
      </c>
      <c r="K23" s="11">
        <f t="shared" si="11"/>
        <v>61.470588235294116</v>
      </c>
      <c r="L23" s="4">
        <f t="shared" si="12"/>
        <v>9</v>
      </c>
      <c r="M23" s="10">
        <v>110</v>
      </c>
      <c r="N23" s="11">
        <f t="shared" si="13"/>
        <v>64.705882352941174</v>
      </c>
      <c r="O23" s="4">
        <f t="shared" si="14"/>
        <v>5</v>
      </c>
      <c r="P23" s="4"/>
      <c r="Q23" s="10">
        <f t="shared" si="15"/>
        <v>317</v>
      </c>
      <c r="R23" s="9">
        <f t="shared" si="16"/>
        <v>62.156862745098039</v>
      </c>
    </row>
    <row r="24" spans="1:19" s="53" customFormat="1" ht="24.75" customHeight="1">
      <c r="A24" s="72">
        <v>8</v>
      </c>
      <c r="B24" s="44" t="s">
        <v>26</v>
      </c>
      <c r="C24" s="46" t="s">
        <v>20</v>
      </c>
      <c r="D24" s="45" t="s">
        <v>46</v>
      </c>
      <c r="E24" s="47" t="s">
        <v>18</v>
      </c>
      <c r="F24" s="47" t="s">
        <v>24</v>
      </c>
      <c r="G24" s="48">
        <v>103</v>
      </c>
      <c r="H24" s="49">
        <f>G24/1.7-0.5</f>
        <v>60.088235294117652</v>
      </c>
      <c r="I24" s="50">
        <f t="shared" si="10"/>
        <v>9</v>
      </c>
      <c r="J24" s="51">
        <v>106</v>
      </c>
      <c r="K24" s="49">
        <f>J24/1.7-0.5</f>
        <v>61.852941176470587</v>
      </c>
      <c r="L24" s="50">
        <f t="shared" si="12"/>
        <v>8</v>
      </c>
      <c r="M24" s="51">
        <v>106.5</v>
      </c>
      <c r="N24" s="49">
        <f>M24/1.7-0.5</f>
        <v>62.147058823529413</v>
      </c>
      <c r="O24" s="50">
        <f t="shared" si="14"/>
        <v>9</v>
      </c>
      <c r="P24" s="50">
        <v>1</v>
      </c>
      <c r="Q24" s="51">
        <f t="shared" si="15"/>
        <v>315.5</v>
      </c>
      <c r="R24" s="52">
        <f t="shared" si="16"/>
        <v>61.36274509803922</v>
      </c>
      <c r="S24"/>
    </row>
    <row r="25" spans="1:19" ht="24.75" customHeight="1">
      <c r="A25" s="137" t="s">
        <v>36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9" ht="24.75" customHeight="1">
      <c r="A26" s="72">
        <f t="shared" ref="A26:A31" si="17">RANK(R26,R$26:R$31,0)</f>
        <v>1</v>
      </c>
      <c r="B26" s="44" t="s">
        <v>100</v>
      </c>
      <c r="C26" s="46" t="s">
        <v>51</v>
      </c>
      <c r="D26" s="45" t="s">
        <v>39</v>
      </c>
      <c r="E26" s="47" t="s">
        <v>18</v>
      </c>
      <c r="F26" s="47" t="s">
        <v>24</v>
      </c>
      <c r="G26" s="48">
        <v>157</v>
      </c>
      <c r="H26" s="49">
        <f t="shared" ref="H26:H31" si="18">G26/2.3</f>
        <v>68.260869565217391</v>
      </c>
      <c r="I26" s="50">
        <f t="shared" ref="I26:I31" si="19">RANK(H26,H$26:H$31,0)</f>
        <v>2</v>
      </c>
      <c r="J26" s="51">
        <v>160</v>
      </c>
      <c r="K26" s="49">
        <f t="shared" ref="K26:K31" si="20">J26/2.3</f>
        <v>69.565217391304358</v>
      </c>
      <c r="L26" s="50">
        <f t="shared" ref="L26:L31" si="21">RANK(K26,K$26:K$31,0)</f>
        <v>1</v>
      </c>
      <c r="M26" s="51">
        <v>150.5</v>
      </c>
      <c r="N26" s="49">
        <f t="shared" ref="N26:N31" si="22">M26/2.3</f>
        <v>65.434782608695656</v>
      </c>
      <c r="O26" s="50">
        <f t="shared" ref="O26:O31" si="23">RANK(N26,N$26:N$31,0)</f>
        <v>1</v>
      </c>
      <c r="P26" s="50"/>
      <c r="Q26" s="51">
        <f t="shared" ref="Q26:Q31" si="24">G26+J26+M26</f>
        <v>467.5</v>
      </c>
      <c r="R26" s="52">
        <f t="shared" ref="R26:R31" si="25">(H26+K26+N26)/3</f>
        <v>67.753623188405797</v>
      </c>
    </row>
    <row r="27" spans="1:19" s="53" customFormat="1" ht="24.75" customHeight="1">
      <c r="A27" s="72">
        <f t="shared" si="17"/>
        <v>2</v>
      </c>
      <c r="B27" s="44" t="s">
        <v>30</v>
      </c>
      <c r="C27" s="46" t="s">
        <v>20</v>
      </c>
      <c r="D27" s="45" t="s">
        <v>39</v>
      </c>
      <c r="E27" s="47" t="s">
        <v>18</v>
      </c>
      <c r="F27" s="47" t="s">
        <v>24</v>
      </c>
      <c r="G27" s="48">
        <v>158.5</v>
      </c>
      <c r="H27" s="49">
        <f t="shared" si="18"/>
        <v>68.913043478260875</v>
      </c>
      <c r="I27" s="50">
        <f t="shared" si="19"/>
        <v>1</v>
      </c>
      <c r="J27" s="51">
        <v>156.5</v>
      </c>
      <c r="K27" s="49">
        <f t="shared" si="20"/>
        <v>68.043478260869577</v>
      </c>
      <c r="L27" s="50">
        <f t="shared" si="21"/>
        <v>2</v>
      </c>
      <c r="M27" s="51">
        <v>150</v>
      </c>
      <c r="N27" s="49">
        <f t="shared" si="22"/>
        <v>65.217391304347828</v>
      </c>
      <c r="O27" s="50">
        <f t="shared" si="23"/>
        <v>2</v>
      </c>
      <c r="P27" s="50"/>
      <c r="Q27" s="51">
        <f t="shared" si="24"/>
        <v>465</v>
      </c>
      <c r="R27" s="52">
        <f t="shared" si="25"/>
        <v>67.391304347826079</v>
      </c>
    </row>
    <row r="28" spans="1:19" s="53" customFormat="1" ht="24.75" customHeight="1">
      <c r="A28" s="72">
        <f t="shared" si="17"/>
        <v>3</v>
      </c>
      <c r="B28" s="44" t="s">
        <v>28</v>
      </c>
      <c r="C28" s="46" t="s">
        <v>20</v>
      </c>
      <c r="D28" s="45" t="s">
        <v>97</v>
      </c>
      <c r="E28" s="47" t="s">
        <v>22</v>
      </c>
      <c r="F28" s="47" t="s">
        <v>23</v>
      </c>
      <c r="G28" s="48">
        <v>146</v>
      </c>
      <c r="H28" s="49">
        <f t="shared" si="18"/>
        <v>63.478260869565226</v>
      </c>
      <c r="I28" s="50">
        <f t="shared" si="19"/>
        <v>3</v>
      </c>
      <c r="J28" s="51">
        <v>142.5</v>
      </c>
      <c r="K28" s="49">
        <f t="shared" si="20"/>
        <v>61.956521739130437</v>
      </c>
      <c r="L28" s="50">
        <f t="shared" si="21"/>
        <v>4</v>
      </c>
      <c r="M28" s="51">
        <v>147.5</v>
      </c>
      <c r="N28" s="49">
        <f t="shared" si="22"/>
        <v>64.130434782608702</v>
      </c>
      <c r="O28" s="50">
        <f t="shared" si="23"/>
        <v>3</v>
      </c>
      <c r="P28" s="50"/>
      <c r="Q28" s="51">
        <f t="shared" si="24"/>
        <v>436</v>
      </c>
      <c r="R28" s="52">
        <f t="shared" si="25"/>
        <v>63.18840579710146</v>
      </c>
    </row>
    <row r="29" spans="1:19" s="53" customFormat="1" ht="24.75" customHeight="1">
      <c r="A29" s="72">
        <f t="shared" si="17"/>
        <v>4</v>
      </c>
      <c r="B29" s="44" t="s">
        <v>123</v>
      </c>
      <c r="C29" s="46" t="s">
        <v>20</v>
      </c>
      <c r="D29" s="45" t="s">
        <v>105</v>
      </c>
      <c r="E29" s="47" t="s">
        <v>22</v>
      </c>
      <c r="F29" s="47" t="s">
        <v>23</v>
      </c>
      <c r="G29" s="48">
        <v>143.5</v>
      </c>
      <c r="H29" s="49">
        <f t="shared" si="18"/>
        <v>62.391304347826093</v>
      </c>
      <c r="I29" s="50">
        <f t="shared" si="19"/>
        <v>4</v>
      </c>
      <c r="J29" s="51">
        <v>143</v>
      </c>
      <c r="K29" s="49">
        <f t="shared" si="20"/>
        <v>62.173913043478265</v>
      </c>
      <c r="L29" s="50">
        <f t="shared" si="21"/>
        <v>3</v>
      </c>
      <c r="M29" s="51">
        <v>145</v>
      </c>
      <c r="N29" s="49">
        <f t="shared" si="22"/>
        <v>63.04347826086957</v>
      </c>
      <c r="O29" s="50">
        <f t="shared" si="23"/>
        <v>4</v>
      </c>
      <c r="P29" s="50"/>
      <c r="Q29" s="51">
        <f t="shared" si="24"/>
        <v>431.5</v>
      </c>
      <c r="R29" s="52">
        <f t="shared" si="25"/>
        <v>62.536231884057976</v>
      </c>
    </row>
    <row r="30" spans="1:19" s="53" customFormat="1" ht="24.75" customHeight="1">
      <c r="A30" s="72">
        <f t="shared" si="17"/>
        <v>5</v>
      </c>
      <c r="B30" s="44" t="s">
        <v>96</v>
      </c>
      <c r="C30" s="46" t="s">
        <v>20</v>
      </c>
      <c r="D30" s="45" t="s">
        <v>105</v>
      </c>
      <c r="E30" s="47" t="s">
        <v>22</v>
      </c>
      <c r="F30" s="47" t="s">
        <v>23</v>
      </c>
      <c r="G30" s="48">
        <v>134</v>
      </c>
      <c r="H30" s="49">
        <f t="shared" si="18"/>
        <v>58.260869565217398</v>
      </c>
      <c r="I30" s="50">
        <f t="shared" si="19"/>
        <v>5</v>
      </c>
      <c r="J30" s="51">
        <v>137</v>
      </c>
      <c r="K30" s="49">
        <f t="shared" si="20"/>
        <v>59.565217391304351</v>
      </c>
      <c r="L30" s="50">
        <f t="shared" si="21"/>
        <v>5</v>
      </c>
      <c r="M30" s="51">
        <v>135.5</v>
      </c>
      <c r="N30" s="49">
        <f t="shared" si="22"/>
        <v>58.913043478260875</v>
      </c>
      <c r="O30" s="50">
        <f t="shared" si="23"/>
        <v>5</v>
      </c>
      <c r="P30" s="50"/>
      <c r="Q30" s="51">
        <f t="shared" si="24"/>
        <v>406.5</v>
      </c>
      <c r="R30" s="52">
        <f t="shared" si="25"/>
        <v>58.913043478260875</v>
      </c>
    </row>
    <row r="31" spans="1:19" s="53" customFormat="1" ht="24.75" customHeight="1">
      <c r="A31" s="69">
        <f t="shared" si="17"/>
        <v>6</v>
      </c>
      <c r="B31" s="16" t="s">
        <v>45</v>
      </c>
      <c r="C31" s="5" t="s">
        <v>20</v>
      </c>
      <c r="D31" s="17" t="s">
        <v>44</v>
      </c>
      <c r="E31" s="12" t="s">
        <v>47</v>
      </c>
      <c r="F31" s="12" t="s">
        <v>48</v>
      </c>
      <c r="G31" s="15">
        <v>118.5</v>
      </c>
      <c r="H31" s="11">
        <f t="shared" si="18"/>
        <v>51.521739130434788</v>
      </c>
      <c r="I31" s="4">
        <f t="shared" si="19"/>
        <v>6</v>
      </c>
      <c r="J31" s="10">
        <v>119</v>
      </c>
      <c r="K31" s="11">
        <f t="shared" si="20"/>
        <v>51.739130434782609</v>
      </c>
      <c r="L31" s="4">
        <f t="shared" si="21"/>
        <v>6</v>
      </c>
      <c r="M31" s="10">
        <v>119</v>
      </c>
      <c r="N31" s="11">
        <f t="shared" si="22"/>
        <v>51.739130434782609</v>
      </c>
      <c r="O31" s="4">
        <f t="shared" si="23"/>
        <v>6</v>
      </c>
      <c r="P31" s="4"/>
      <c r="Q31" s="10">
        <f t="shared" si="24"/>
        <v>356.5</v>
      </c>
      <c r="R31" s="9">
        <f t="shared" si="25"/>
        <v>51.666666666666664</v>
      </c>
    </row>
    <row r="32" spans="1:19" ht="24.75" customHeight="1">
      <c r="A32" s="20"/>
      <c r="B32" s="21"/>
      <c r="C32" s="22"/>
      <c r="D32" s="23"/>
      <c r="E32" s="24"/>
      <c r="F32" s="24"/>
      <c r="G32" s="25"/>
      <c r="H32" s="26"/>
      <c r="I32" s="27"/>
      <c r="J32" s="28"/>
      <c r="K32" s="26"/>
      <c r="L32" s="27"/>
      <c r="M32" s="28"/>
      <c r="N32" s="26"/>
      <c r="O32" s="27"/>
      <c r="P32" s="27"/>
      <c r="Q32" s="28"/>
      <c r="R32" s="29"/>
      <c r="S32" s="18"/>
    </row>
    <row r="33" spans="2:19" s="18" customFormat="1" ht="21.75" customHeight="1">
      <c r="B33" s="128" t="s">
        <v>14</v>
      </c>
      <c r="C33" s="128"/>
      <c r="D33" s="128"/>
      <c r="N33" s="19" t="s">
        <v>103</v>
      </c>
      <c r="O33" s="19"/>
      <c r="P33" s="19"/>
    </row>
    <row r="34" spans="2:19" s="18" customFormat="1" ht="21.75" customHeight="1">
      <c r="B34" s="128" t="s">
        <v>15</v>
      </c>
      <c r="C34" s="128"/>
      <c r="D34" s="128"/>
      <c r="N34" s="19" t="s">
        <v>21</v>
      </c>
      <c r="O34" s="19"/>
      <c r="P34" s="19"/>
      <c r="S34"/>
    </row>
  </sheetData>
  <sortState ref="A26:S31">
    <sortCondition ref="A26"/>
  </sortState>
  <mergeCells count="22">
    <mergeCell ref="Q6:R6"/>
    <mergeCell ref="A1:R1"/>
    <mergeCell ref="A2:R2"/>
    <mergeCell ref="A3:R3"/>
    <mergeCell ref="A4:R4"/>
    <mergeCell ref="A5:R5"/>
    <mergeCell ref="A15:R15"/>
    <mergeCell ref="A25:R25"/>
    <mergeCell ref="B33:D33"/>
    <mergeCell ref="B34:D34"/>
    <mergeCell ref="R7:R8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P7:P8"/>
    <mergeCell ref="Q7:Q8"/>
  </mergeCells>
  <pageMargins left="0" right="0" top="0" bottom="0" header="0.31496062992125984" footer="0.19685039370078741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>
      <selection activeCell="F10" sqref="F10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</cols>
  <sheetData>
    <row r="1" spans="1:18" ht="18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5.75">
      <c r="A4" s="142" t="s">
        <v>88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>
      <c r="A5" s="141" t="s">
        <v>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5.75">
      <c r="A6" s="3" t="s">
        <v>1</v>
      </c>
      <c r="B6" s="3"/>
      <c r="C6" s="1"/>
      <c r="D6" s="1"/>
      <c r="E6" s="2"/>
      <c r="M6" s="14"/>
      <c r="Q6" s="138" t="s">
        <v>92</v>
      </c>
      <c r="R6" s="138"/>
    </row>
    <row r="7" spans="1:18" ht="1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</row>
    <row r="8" spans="1:18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</row>
    <row r="9" spans="1:18" ht="24.75" customHeight="1">
      <c r="A9" s="69">
        <f>RANK(R9,R$9:R$12,0)</f>
        <v>1</v>
      </c>
      <c r="B9" s="16" t="s">
        <v>32</v>
      </c>
      <c r="C9" s="5">
        <v>3</v>
      </c>
      <c r="D9" s="17" t="s">
        <v>101</v>
      </c>
      <c r="E9" s="12" t="s">
        <v>18</v>
      </c>
      <c r="F9" s="12" t="s">
        <v>24</v>
      </c>
      <c r="G9" s="15">
        <v>148</v>
      </c>
      <c r="H9" s="11">
        <f>G9/2.2</f>
        <v>67.272727272727266</v>
      </c>
      <c r="I9" s="4">
        <f>RANK(H9,H$9:H$12,0)</f>
        <v>2</v>
      </c>
      <c r="J9" s="10">
        <v>150.5</v>
      </c>
      <c r="K9" s="11">
        <f>J9/2.2</f>
        <v>68.409090909090907</v>
      </c>
      <c r="L9" s="4">
        <f>RANK(K9,K$9:K$12,0)</f>
        <v>1</v>
      </c>
      <c r="M9" s="10">
        <v>152</v>
      </c>
      <c r="N9" s="11">
        <f>M9/2.2</f>
        <v>69.090909090909079</v>
      </c>
      <c r="O9" s="4">
        <f>RANK(N9,N$9:N$12,0)</f>
        <v>1</v>
      </c>
      <c r="P9" s="4"/>
      <c r="Q9" s="10">
        <f>G9+J9+M9</f>
        <v>450.5</v>
      </c>
      <c r="R9" s="9">
        <f>(H9+K9+N9)/3</f>
        <v>68.257575757575751</v>
      </c>
    </row>
    <row r="10" spans="1:18" ht="24.75" customHeight="1">
      <c r="A10" s="69">
        <f>RANK(R10,R$9:R$12,0)</f>
        <v>2</v>
      </c>
      <c r="B10" s="16" t="s">
        <v>55</v>
      </c>
      <c r="C10" s="5" t="s">
        <v>20</v>
      </c>
      <c r="D10" s="17" t="s">
        <v>50</v>
      </c>
      <c r="E10" s="12" t="s">
        <v>42</v>
      </c>
      <c r="F10" s="12" t="s">
        <v>43</v>
      </c>
      <c r="G10" s="15">
        <v>149.5</v>
      </c>
      <c r="H10" s="11">
        <f>G10/2.2</f>
        <v>67.954545454545453</v>
      </c>
      <c r="I10" s="4">
        <f>RANK(H10,H$9:H$12,0)</f>
        <v>1</v>
      </c>
      <c r="J10" s="10">
        <v>147.5</v>
      </c>
      <c r="K10" s="11">
        <f>J10/2.2</f>
        <v>67.045454545454547</v>
      </c>
      <c r="L10" s="4">
        <f>RANK(K10,K$9:K$12,0)</f>
        <v>2</v>
      </c>
      <c r="M10" s="10">
        <v>146</v>
      </c>
      <c r="N10" s="11">
        <f>M10/2.2</f>
        <v>66.36363636363636</v>
      </c>
      <c r="O10" s="4">
        <f>RANK(N10,N$9:N$12,0)</f>
        <v>3</v>
      </c>
      <c r="P10" s="4"/>
      <c r="Q10" s="10">
        <f>G10+J10+M10</f>
        <v>443</v>
      </c>
      <c r="R10" s="9">
        <f>(H10+K10+N10)/3</f>
        <v>67.121212121212125</v>
      </c>
    </row>
    <row r="11" spans="1:18" ht="24.75" customHeight="1">
      <c r="A11" s="69">
        <f>RANK(R11,R$9:R$12,0)</f>
        <v>3</v>
      </c>
      <c r="B11" s="16" t="s">
        <v>25</v>
      </c>
      <c r="C11" s="5">
        <v>2</v>
      </c>
      <c r="D11" s="17" t="s">
        <v>46</v>
      </c>
      <c r="E11" s="12" t="s">
        <v>18</v>
      </c>
      <c r="F11" s="12" t="s">
        <v>24</v>
      </c>
      <c r="G11" s="15">
        <v>138.5</v>
      </c>
      <c r="H11" s="11">
        <f>G11/2.2-0.5</f>
        <v>62.454545454545446</v>
      </c>
      <c r="I11" s="4">
        <f>RANK(H11,H$9:H$12,0)</f>
        <v>4</v>
      </c>
      <c r="J11" s="10">
        <v>147.5</v>
      </c>
      <c r="K11" s="11">
        <f>J11/2.2-0.5</f>
        <v>66.545454545454547</v>
      </c>
      <c r="L11" s="4">
        <f>RANK(K11,K$9:K$12,0)</f>
        <v>3</v>
      </c>
      <c r="M11" s="10">
        <v>147.5</v>
      </c>
      <c r="N11" s="11">
        <f>M11/2.2-0.5</f>
        <v>66.545454545454547</v>
      </c>
      <c r="O11" s="4">
        <f>RANK(N11,N$9:N$12,0)</f>
        <v>2</v>
      </c>
      <c r="P11" s="4">
        <v>1</v>
      </c>
      <c r="Q11" s="10">
        <f>G11+J11+M11</f>
        <v>433.5</v>
      </c>
      <c r="R11" s="9">
        <f>(H11+K11+N11)/3</f>
        <v>65.181818181818187</v>
      </c>
    </row>
    <row r="12" spans="1:18" ht="24.75" customHeight="1">
      <c r="A12" s="69">
        <f>RANK(R12,R$9:R$12,0)</f>
        <v>4</v>
      </c>
      <c r="B12" s="16" t="s">
        <v>104</v>
      </c>
      <c r="C12" s="5" t="s">
        <v>56</v>
      </c>
      <c r="D12" s="17" t="s">
        <v>101</v>
      </c>
      <c r="E12" s="12" t="s">
        <v>18</v>
      </c>
      <c r="F12" s="12" t="s">
        <v>24</v>
      </c>
      <c r="G12" s="15">
        <v>138</v>
      </c>
      <c r="H12" s="11">
        <f>G12/2.2</f>
        <v>62.72727272727272</v>
      </c>
      <c r="I12" s="4">
        <f>RANK(H12,H$9:H$12,0)</f>
        <v>3</v>
      </c>
      <c r="J12" s="10">
        <v>142.5</v>
      </c>
      <c r="K12" s="11">
        <f>J12/2.2</f>
        <v>64.772727272727266</v>
      </c>
      <c r="L12" s="4">
        <f>RANK(K12,K$9:K$12,0)</f>
        <v>4</v>
      </c>
      <c r="M12" s="10">
        <v>144.5</v>
      </c>
      <c r="N12" s="11">
        <f>M12/2.2</f>
        <v>65.681818181818173</v>
      </c>
      <c r="O12" s="4">
        <f>RANK(N12,N$9:N$12,0)</f>
        <v>4</v>
      </c>
      <c r="P12" s="4"/>
      <c r="Q12" s="10">
        <f>G12+J12+M12</f>
        <v>425</v>
      </c>
      <c r="R12" s="9">
        <f>(H12+K12+N12)/3</f>
        <v>64.393939393939391</v>
      </c>
    </row>
    <row r="13" spans="1:18" ht="24.75" customHeight="1">
      <c r="A13" s="143" t="s">
        <v>54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</row>
    <row r="14" spans="1:18" ht="24.75" customHeight="1">
      <c r="A14" s="69">
        <f>RANK(R14,R$14:R$18,0)</f>
        <v>1</v>
      </c>
      <c r="B14" s="16" t="s">
        <v>57</v>
      </c>
      <c r="C14" s="5" t="s">
        <v>20</v>
      </c>
      <c r="D14" s="17" t="s">
        <v>59</v>
      </c>
      <c r="E14" s="12" t="s">
        <v>76</v>
      </c>
      <c r="F14" s="12" t="s">
        <v>74</v>
      </c>
      <c r="G14" s="15">
        <v>145</v>
      </c>
      <c r="H14" s="11">
        <f>G14/2.2</f>
        <v>65.909090909090907</v>
      </c>
      <c r="I14" s="4">
        <f>RANK(H14,H$14:H$18,0)</f>
        <v>1</v>
      </c>
      <c r="J14" s="10">
        <v>144.5</v>
      </c>
      <c r="K14" s="11">
        <f>J14/2.2</f>
        <v>65.681818181818173</v>
      </c>
      <c r="L14" s="4">
        <f>RANK(K14,K$14:K$18,0)</f>
        <v>1</v>
      </c>
      <c r="M14" s="10">
        <v>145</v>
      </c>
      <c r="N14" s="11">
        <f>M14/2.2</f>
        <v>65.909090909090907</v>
      </c>
      <c r="O14" s="4">
        <f>RANK(N14,N$14:N$18,0)</f>
        <v>1</v>
      </c>
      <c r="P14" s="4"/>
      <c r="Q14" s="10">
        <f>G14+J14+M14</f>
        <v>434.5</v>
      </c>
      <c r="R14" s="9">
        <f>(H14+K14+N14)/3</f>
        <v>65.833333333333329</v>
      </c>
    </row>
    <row r="15" spans="1:18" ht="24.75" customHeight="1">
      <c r="A15" s="69">
        <f>RANK(R15,R$14:R$18,0)</f>
        <v>2</v>
      </c>
      <c r="B15" s="16" t="s">
        <v>158</v>
      </c>
      <c r="C15" s="5" t="s">
        <v>20</v>
      </c>
      <c r="D15" s="17" t="s">
        <v>59</v>
      </c>
      <c r="E15" s="12" t="s">
        <v>76</v>
      </c>
      <c r="F15" s="12" t="s">
        <v>74</v>
      </c>
      <c r="G15" s="15">
        <v>141</v>
      </c>
      <c r="H15" s="11">
        <f>G15/2.2</f>
        <v>64.090909090909079</v>
      </c>
      <c r="I15" s="4">
        <f>RANK(H15,H$14:H$18,0)</f>
        <v>2</v>
      </c>
      <c r="J15" s="10">
        <v>140.5</v>
      </c>
      <c r="K15" s="11">
        <f>J15/2.2</f>
        <v>63.86363636363636</v>
      </c>
      <c r="L15" s="4">
        <f>RANK(K15,K$14:K$18,0)</f>
        <v>2</v>
      </c>
      <c r="M15" s="10">
        <v>137.5</v>
      </c>
      <c r="N15" s="11">
        <f>M15/2.2</f>
        <v>62.499999999999993</v>
      </c>
      <c r="O15" s="4">
        <f>RANK(N15,N$14:N$18,0)</f>
        <v>3</v>
      </c>
      <c r="P15" s="4"/>
      <c r="Q15" s="10">
        <f>G15+J15+M15</f>
        <v>419</v>
      </c>
      <c r="R15" s="9">
        <f>(H15+K15+N15)/3</f>
        <v>63.484848484848477</v>
      </c>
    </row>
    <row r="16" spans="1:18" ht="24.75" customHeight="1">
      <c r="A16" s="69">
        <f>RANK(R16,R$14:R$18,0)</f>
        <v>3</v>
      </c>
      <c r="B16" s="16" t="s">
        <v>107</v>
      </c>
      <c r="C16" s="5" t="s">
        <v>20</v>
      </c>
      <c r="D16" s="17" t="s">
        <v>60</v>
      </c>
      <c r="E16" s="12" t="s">
        <v>73</v>
      </c>
      <c r="F16" s="12" t="s">
        <v>74</v>
      </c>
      <c r="G16" s="15">
        <v>140.5</v>
      </c>
      <c r="H16" s="11">
        <f>G16/2.2</f>
        <v>63.86363636363636</v>
      </c>
      <c r="I16" s="4">
        <f>RANK(H16,H$14:H$18,0)</f>
        <v>3</v>
      </c>
      <c r="J16" s="10">
        <v>137</v>
      </c>
      <c r="K16" s="11">
        <f>J16/2.2</f>
        <v>62.272727272727266</v>
      </c>
      <c r="L16" s="4">
        <f>RANK(K16,K$14:K$18,0)</f>
        <v>3</v>
      </c>
      <c r="M16" s="10">
        <v>141</v>
      </c>
      <c r="N16" s="11">
        <f>M16/2.2</f>
        <v>64.090909090909079</v>
      </c>
      <c r="O16" s="4">
        <f>RANK(N16,N$14:N$18,0)</f>
        <v>2</v>
      </c>
      <c r="P16" s="4"/>
      <c r="Q16" s="10">
        <f>G16+J16+M16</f>
        <v>418.5</v>
      </c>
      <c r="R16" s="9">
        <f>(H16+K16+N16)/3</f>
        <v>63.409090909090899</v>
      </c>
    </row>
    <row r="17" spans="1:18" ht="24.75" customHeight="1">
      <c r="A17" s="69">
        <f>RANK(R17,R$14:R$18,0)</f>
        <v>4</v>
      </c>
      <c r="B17" s="16" t="s">
        <v>58</v>
      </c>
      <c r="C17" s="5" t="s">
        <v>20</v>
      </c>
      <c r="D17" s="17" t="s">
        <v>106</v>
      </c>
      <c r="E17" s="12" t="s">
        <v>18</v>
      </c>
      <c r="F17" s="12" t="s">
        <v>24</v>
      </c>
      <c r="G17" s="15">
        <v>128.5</v>
      </c>
      <c r="H17" s="11">
        <f>G17/2.2</f>
        <v>58.409090909090907</v>
      </c>
      <c r="I17" s="4">
        <f>RANK(H17,H$14:H$18,0)</f>
        <v>4</v>
      </c>
      <c r="J17" s="10">
        <v>131</v>
      </c>
      <c r="K17" s="11">
        <f>J17/2.2</f>
        <v>59.54545454545454</v>
      </c>
      <c r="L17" s="4">
        <f>RANK(K17,K$14:K$18,0)</f>
        <v>4</v>
      </c>
      <c r="M17" s="10">
        <v>133.5</v>
      </c>
      <c r="N17" s="11">
        <f>M17/2.2</f>
        <v>60.68181818181818</v>
      </c>
      <c r="O17" s="4">
        <f>RANK(N17,N$14:N$18,0)</f>
        <v>4</v>
      </c>
      <c r="P17" s="4"/>
      <c r="Q17" s="10">
        <f>G17+J17+M17</f>
        <v>393</v>
      </c>
      <c r="R17" s="9">
        <f>(H17+K17+N17)/3</f>
        <v>59.54545454545454</v>
      </c>
    </row>
    <row r="18" spans="1:18" ht="24.75" customHeight="1">
      <c r="A18" s="69">
        <f>RANK(R18,R$14:R$18,0)</f>
        <v>5</v>
      </c>
      <c r="B18" s="16" t="s">
        <v>108</v>
      </c>
      <c r="C18" s="5" t="s">
        <v>20</v>
      </c>
      <c r="D18" s="17" t="s">
        <v>110</v>
      </c>
      <c r="E18" s="12" t="s">
        <v>73</v>
      </c>
      <c r="F18" s="12" t="s">
        <v>74</v>
      </c>
      <c r="G18" s="15">
        <v>123</v>
      </c>
      <c r="H18" s="11">
        <f>G18/2.2</f>
        <v>55.909090909090907</v>
      </c>
      <c r="I18" s="4">
        <f>RANK(H18,H$14:H$18,0)</f>
        <v>5</v>
      </c>
      <c r="J18" s="10">
        <v>124.5</v>
      </c>
      <c r="K18" s="11">
        <f>J18/2.2</f>
        <v>56.590909090909086</v>
      </c>
      <c r="L18" s="4">
        <f>RANK(K18,K$14:K$18,0)</f>
        <v>5</v>
      </c>
      <c r="M18" s="10">
        <v>130.5</v>
      </c>
      <c r="N18" s="11">
        <f>M18/2.2</f>
        <v>59.318181818181813</v>
      </c>
      <c r="O18" s="4">
        <f>RANK(N18,N$14:N$18,0)</f>
        <v>5</v>
      </c>
      <c r="P18" s="4"/>
      <c r="Q18" s="10">
        <f>G18+J18+M18</f>
        <v>378</v>
      </c>
      <c r="R18" s="9">
        <f>(H18+K18+N18)/3</f>
        <v>57.272727272727273</v>
      </c>
    </row>
    <row r="19" spans="1:18" ht="24.75" customHeight="1">
      <c r="A19" s="143" t="s">
        <v>175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</row>
    <row r="20" spans="1:18" ht="24.75" customHeight="1">
      <c r="A20" s="69">
        <v>1</v>
      </c>
      <c r="B20" s="16" t="s">
        <v>109</v>
      </c>
      <c r="C20" s="5" t="s">
        <v>52</v>
      </c>
      <c r="D20" s="17" t="s">
        <v>59</v>
      </c>
      <c r="E20" s="12" t="s">
        <v>76</v>
      </c>
      <c r="F20" s="12" t="s">
        <v>74</v>
      </c>
      <c r="G20" s="15">
        <v>213.5</v>
      </c>
      <c r="H20" s="11">
        <f>G20/3.3</f>
        <v>64.696969696969703</v>
      </c>
      <c r="I20" s="4">
        <v>1</v>
      </c>
      <c r="J20" s="10">
        <v>210.5</v>
      </c>
      <c r="K20" s="11">
        <f>J20/3.3</f>
        <v>63.787878787878789</v>
      </c>
      <c r="L20" s="4">
        <v>1</v>
      </c>
      <c r="M20" s="10">
        <v>212.5</v>
      </c>
      <c r="N20" s="11">
        <f>M20/3.3</f>
        <v>64.393939393939391</v>
      </c>
      <c r="O20" s="4">
        <v>1</v>
      </c>
      <c r="P20" s="4"/>
      <c r="Q20" s="10">
        <f t="shared" ref="Q20" si="0">G20+J20+M20</f>
        <v>636.5</v>
      </c>
      <c r="R20" s="9">
        <f t="shared" ref="R20" si="1">(H20+K20+N20)/3</f>
        <v>64.292929292929287</v>
      </c>
    </row>
    <row r="21" spans="1:18" ht="24.75" customHeight="1">
      <c r="A21" s="20"/>
      <c r="B21" s="21"/>
      <c r="C21" s="22"/>
      <c r="D21" s="23"/>
      <c r="E21" s="24"/>
      <c r="F21" s="24"/>
      <c r="G21" s="25"/>
      <c r="H21" s="26"/>
      <c r="I21" s="27"/>
      <c r="J21" s="28"/>
      <c r="K21" s="26"/>
      <c r="L21" s="27"/>
      <c r="M21" s="28"/>
      <c r="N21" s="26"/>
      <c r="O21" s="27"/>
      <c r="P21" s="27"/>
      <c r="Q21" s="28"/>
      <c r="R21" s="29"/>
    </row>
    <row r="22" spans="1:18" s="18" customFormat="1" ht="21.75" customHeight="1">
      <c r="B22" s="128" t="s">
        <v>14</v>
      </c>
      <c r="C22" s="128"/>
      <c r="D22" s="128"/>
      <c r="N22" s="19" t="s">
        <v>103</v>
      </c>
      <c r="O22" s="19"/>
      <c r="P22" s="19"/>
    </row>
    <row r="23" spans="1:18" s="18" customFormat="1" ht="21.75" customHeight="1">
      <c r="B23" s="128" t="s">
        <v>15</v>
      </c>
      <c r="C23" s="128"/>
      <c r="D23" s="128"/>
      <c r="N23" s="19" t="s">
        <v>21</v>
      </c>
      <c r="O23" s="19"/>
      <c r="P23" s="19"/>
    </row>
  </sheetData>
  <sortState ref="A14:R18">
    <sortCondition ref="A14"/>
  </sortState>
  <mergeCells count="22">
    <mergeCell ref="A13:R13"/>
    <mergeCell ref="B22:D22"/>
    <mergeCell ref="B23:D23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A19:R19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1968503937007874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Normal="100" workbookViewId="0">
      <selection activeCell="D30" sqref="D30"/>
    </sheetView>
  </sheetViews>
  <sheetFormatPr defaultRowHeight="1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</cols>
  <sheetData>
    <row r="1" spans="1:18" ht="18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>
      <c r="A3" s="139" t="s">
        <v>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5.75">
      <c r="A4" s="140" t="s">
        <v>29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>
      <c r="A5" s="141" t="s">
        <v>287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5.75">
      <c r="A6" s="3" t="s">
        <v>1</v>
      </c>
      <c r="B6" s="3"/>
      <c r="C6" s="1"/>
      <c r="D6" s="1"/>
      <c r="E6" s="2"/>
      <c r="M6" s="14"/>
      <c r="Q6" s="138" t="s">
        <v>121</v>
      </c>
      <c r="R6" s="138"/>
    </row>
    <row r="7" spans="1:18" ht="15" customHeight="1">
      <c r="A7" s="126" t="s">
        <v>6</v>
      </c>
      <c r="B7" s="110" t="s">
        <v>16</v>
      </c>
      <c r="C7" s="126" t="s">
        <v>2</v>
      </c>
      <c r="D7" s="110" t="s">
        <v>17</v>
      </c>
      <c r="E7" s="110" t="s">
        <v>3</v>
      </c>
      <c r="F7" s="110" t="s">
        <v>4</v>
      </c>
      <c r="G7" s="121" t="s">
        <v>7</v>
      </c>
      <c r="H7" s="122"/>
      <c r="I7" s="123"/>
      <c r="J7" s="121" t="s">
        <v>8</v>
      </c>
      <c r="K7" s="122"/>
      <c r="L7" s="123"/>
      <c r="M7" s="121" t="s">
        <v>9</v>
      </c>
      <c r="N7" s="122"/>
      <c r="O7" s="123"/>
      <c r="P7" s="124" t="s">
        <v>19</v>
      </c>
      <c r="Q7" s="126" t="s">
        <v>10</v>
      </c>
      <c r="R7" s="115" t="s">
        <v>11</v>
      </c>
    </row>
    <row r="8" spans="1:18" ht="30.75" customHeight="1">
      <c r="A8" s="127"/>
      <c r="B8" s="111"/>
      <c r="C8" s="127"/>
      <c r="D8" s="129"/>
      <c r="E8" s="111"/>
      <c r="F8" s="129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125"/>
      <c r="Q8" s="127"/>
      <c r="R8" s="116"/>
    </row>
    <row r="9" spans="1:18" ht="24.75" customHeight="1">
      <c r="A9" s="69">
        <f t="shared" ref="A9:A15" si="0">RANK(R9,R$9:R$15,0)</f>
        <v>1</v>
      </c>
      <c r="B9" s="56" t="s">
        <v>181</v>
      </c>
      <c r="C9" s="12" t="s">
        <v>20</v>
      </c>
      <c r="D9" s="56" t="s">
        <v>178</v>
      </c>
      <c r="E9" s="12" t="s">
        <v>18</v>
      </c>
      <c r="F9" s="12" t="s">
        <v>24</v>
      </c>
      <c r="G9" s="15">
        <v>128.5</v>
      </c>
      <c r="H9" s="11">
        <f t="shared" ref="H9:H15" si="1">G9/1.9</f>
        <v>67.631578947368425</v>
      </c>
      <c r="I9" s="4">
        <f t="shared" ref="I9:I15" si="2">RANK(H9,H$9:H$15,0)</f>
        <v>2</v>
      </c>
      <c r="J9" s="10">
        <v>129.5</v>
      </c>
      <c r="K9" s="11">
        <f t="shared" ref="K9:K15" si="3">J9/1.9</f>
        <v>68.15789473684211</v>
      </c>
      <c r="L9" s="4">
        <f t="shared" ref="L9:L15" si="4">RANK(K9,K$9:K$15,0)</f>
        <v>1</v>
      </c>
      <c r="M9" s="10">
        <v>126.5</v>
      </c>
      <c r="N9" s="11">
        <f t="shared" ref="N9:N15" si="5">M9/1.9</f>
        <v>66.578947368421055</v>
      </c>
      <c r="O9" s="4">
        <f t="shared" ref="O9:O15" si="6">RANK(N9,N$9:N$15,0)</f>
        <v>1</v>
      </c>
      <c r="P9" s="4"/>
      <c r="Q9" s="10">
        <f t="shared" ref="Q9:Q15" si="7">G9+J9+M9</f>
        <v>384.5</v>
      </c>
      <c r="R9" s="9">
        <f t="shared" ref="R9:R15" si="8">(H9+K9+N9)/3</f>
        <v>67.456140350877192</v>
      </c>
    </row>
    <row r="10" spans="1:18" ht="24.75" customHeight="1">
      <c r="A10" s="69">
        <f t="shared" si="0"/>
        <v>2</v>
      </c>
      <c r="B10" s="56" t="s">
        <v>182</v>
      </c>
      <c r="C10" s="12" t="s">
        <v>20</v>
      </c>
      <c r="D10" s="61" t="s">
        <v>41</v>
      </c>
      <c r="E10" s="63" t="s">
        <v>176</v>
      </c>
      <c r="F10" s="12" t="s">
        <v>43</v>
      </c>
      <c r="G10" s="15">
        <v>129.5</v>
      </c>
      <c r="H10" s="11">
        <f t="shared" si="1"/>
        <v>68.15789473684211</v>
      </c>
      <c r="I10" s="4">
        <f t="shared" si="2"/>
        <v>1</v>
      </c>
      <c r="J10" s="10">
        <v>126.5</v>
      </c>
      <c r="K10" s="11">
        <f t="shared" si="3"/>
        <v>66.578947368421055</v>
      </c>
      <c r="L10" s="4">
        <f t="shared" si="4"/>
        <v>3</v>
      </c>
      <c r="M10" s="10">
        <v>120</v>
      </c>
      <c r="N10" s="11">
        <f t="shared" si="5"/>
        <v>63.15789473684211</v>
      </c>
      <c r="O10" s="4">
        <f t="shared" si="6"/>
        <v>6</v>
      </c>
      <c r="P10" s="4"/>
      <c r="Q10" s="10">
        <f t="shared" si="7"/>
        <v>376</v>
      </c>
      <c r="R10" s="9">
        <f t="shared" si="8"/>
        <v>65.964912280701768</v>
      </c>
    </row>
    <row r="11" spans="1:18" ht="24.75" customHeight="1">
      <c r="A11" s="69">
        <f t="shared" si="0"/>
        <v>3</v>
      </c>
      <c r="B11" s="56" t="s">
        <v>182</v>
      </c>
      <c r="C11" s="12" t="s">
        <v>20</v>
      </c>
      <c r="D11" s="61" t="s">
        <v>50</v>
      </c>
      <c r="E11" s="63" t="s">
        <v>176</v>
      </c>
      <c r="F11" s="12" t="s">
        <v>43</v>
      </c>
      <c r="G11" s="15">
        <v>124</v>
      </c>
      <c r="H11" s="11">
        <f t="shared" si="1"/>
        <v>65.26315789473685</v>
      </c>
      <c r="I11" s="4">
        <f t="shared" si="2"/>
        <v>5</v>
      </c>
      <c r="J11" s="10">
        <v>127.5</v>
      </c>
      <c r="K11" s="11">
        <f t="shared" si="3"/>
        <v>67.10526315789474</v>
      </c>
      <c r="L11" s="4">
        <f t="shared" si="4"/>
        <v>2</v>
      </c>
      <c r="M11" s="10">
        <v>120.5</v>
      </c>
      <c r="N11" s="11">
        <f t="shared" si="5"/>
        <v>63.421052631578952</v>
      </c>
      <c r="O11" s="4">
        <f t="shared" si="6"/>
        <v>3</v>
      </c>
      <c r="P11" s="4">
        <v>1</v>
      </c>
      <c r="Q11" s="10">
        <f t="shared" si="7"/>
        <v>372</v>
      </c>
      <c r="R11" s="9">
        <f t="shared" si="8"/>
        <v>65.26315789473685</v>
      </c>
    </row>
    <row r="12" spans="1:18" ht="24.75" customHeight="1">
      <c r="A12" s="69">
        <f t="shared" si="0"/>
        <v>4</v>
      </c>
      <c r="B12" s="54" t="s">
        <v>185</v>
      </c>
      <c r="C12" s="12" t="s">
        <v>20</v>
      </c>
      <c r="D12" s="61" t="s">
        <v>41</v>
      </c>
      <c r="E12" s="63" t="s">
        <v>176</v>
      </c>
      <c r="F12" s="12" t="s">
        <v>43</v>
      </c>
      <c r="G12" s="15">
        <v>124.5</v>
      </c>
      <c r="H12" s="11">
        <f t="shared" si="1"/>
        <v>65.526315789473685</v>
      </c>
      <c r="I12" s="4">
        <f t="shared" si="2"/>
        <v>3</v>
      </c>
      <c r="J12" s="10">
        <v>124.5</v>
      </c>
      <c r="K12" s="11">
        <f t="shared" si="3"/>
        <v>65.526315789473685</v>
      </c>
      <c r="L12" s="4">
        <f t="shared" si="4"/>
        <v>5</v>
      </c>
      <c r="M12" s="10">
        <v>120.5</v>
      </c>
      <c r="N12" s="11">
        <f t="shared" si="5"/>
        <v>63.421052631578952</v>
      </c>
      <c r="O12" s="4">
        <f t="shared" si="6"/>
        <v>3</v>
      </c>
      <c r="P12" s="4">
        <v>1</v>
      </c>
      <c r="Q12" s="10">
        <f t="shared" si="7"/>
        <v>369.5</v>
      </c>
      <c r="R12" s="9">
        <f t="shared" si="8"/>
        <v>64.824561403508781</v>
      </c>
    </row>
    <row r="13" spans="1:18" ht="24.75" customHeight="1">
      <c r="A13" s="69">
        <f t="shared" si="0"/>
        <v>4</v>
      </c>
      <c r="B13" s="56" t="s">
        <v>181</v>
      </c>
      <c r="C13" s="12" t="s">
        <v>20</v>
      </c>
      <c r="D13" s="56" t="s">
        <v>180</v>
      </c>
      <c r="E13" s="12" t="s">
        <v>18</v>
      </c>
      <c r="F13" s="12" t="s">
        <v>24</v>
      </c>
      <c r="G13" s="15">
        <v>121.5</v>
      </c>
      <c r="H13" s="11">
        <f t="shared" si="1"/>
        <v>63.947368421052637</v>
      </c>
      <c r="I13" s="4">
        <f t="shared" si="2"/>
        <v>6</v>
      </c>
      <c r="J13" s="10">
        <v>126</v>
      </c>
      <c r="K13" s="11">
        <f t="shared" si="3"/>
        <v>66.31578947368422</v>
      </c>
      <c r="L13" s="4">
        <f t="shared" si="4"/>
        <v>4</v>
      </c>
      <c r="M13" s="10">
        <v>122</v>
      </c>
      <c r="N13" s="11">
        <f t="shared" si="5"/>
        <v>64.21052631578948</v>
      </c>
      <c r="O13" s="4">
        <f t="shared" si="6"/>
        <v>2</v>
      </c>
      <c r="P13" s="4"/>
      <c r="Q13" s="10">
        <f t="shared" si="7"/>
        <v>369.5</v>
      </c>
      <c r="R13" s="9">
        <f t="shared" si="8"/>
        <v>64.824561403508781</v>
      </c>
    </row>
    <row r="14" spans="1:18" ht="24.75" customHeight="1">
      <c r="A14" s="69">
        <f t="shared" si="0"/>
        <v>6</v>
      </c>
      <c r="B14" s="56" t="s">
        <v>183</v>
      </c>
      <c r="C14" s="12" t="s">
        <v>20</v>
      </c>
      <c r="D14" s="61" t="s">
        <v>50</v>
      </c>
      <c r="E14" s="63" t="s">
        <v>176</v>
      </c>
      <c r="F14" s="12" t="s">
        <v>43</v>
      </c>
      <c r="G14" s="15">
        <v>124.5</v>
      </c>
      <c r="H14" s="11">
        <f t="shared" si="1"/>
        <v>65.526315789473685</v>
      </c>
      <c r="I14" s="4">
        <f t="shared" si="2"/>
        <v>3</v>
      </c>
      <c r="J14" s="10">
        <v>122</v>
      </c>
      <c r="K14" s="11">
        <f t="shared" si="3"/>
        <v>64.21052631578948</v>
      </c>
      <c r="L14" s="4">
        <f t="shared" si="4"/>
        <v>7</v>
      </c>
      <c r="M14" s="10">
        <v>120.5</v>
      </c>
      <c r="N14" s="11">
        <f t="shared" si="5"/>
        <v>63.421052631578952</v>
      </c>
      <c r="O14" s="4">
        <f t="shared" si="6"/>
        <v>3</v>
      </c>
      <c r="P14" s="4"/>
      <c r="Q14" s="10">
        <f t="shared" si="7"/>
        <v>367</v>
      </c>
      <c r="R14" s="9">
        <f t="shared" si="8"/>
        <v>64.385964912280713</v>
      </c>
    </row>
    <row r="15" spans="1:18" ht="24.75" customHeight="1">
      <c r="A15" s="69">
        <f t="shared" si="0"/>
        <v>7</v>
      </c>
      <c r="B15" s="57" t="s">
        <v>184</v>
      </c>
      <c r="C15" s="12" t="s">
        <v>20</v>
      </c>
      <c r="D15" s="56" t="s">
        <v>179</v>
      </c>
      <c r="E15" s="12" t="s">
        <v>18</v>
      </c>
      <c r="F15" s="12" t="s">
        <v>24</v>
      </c>
      <c r="G15" s="15">
        <v>117.5</v>
      </c>
      <c r="H15" s="11">
        <f t="shared" si="1"/>
        <v>61.842105263157897</v>
      </c>
      <c r="I15" s="4">
        <f t="shared" si="2"/>
        <v>7</v>
      </c>
      <c r="J15" s="10">
        <v>122.5</v>
      </c>
      <c r="K15" s="11">
        <f t="shared" si="3"/>
        <v>64.473684210526315</v>
      </c>
      <c r="L15" s="4">
        <f t="shared" si="4"/>
        <v>6</v>
      </c>
      <c r="M15" s="10">
        <v>119</v>
      </c>
      <c r="N15" s="11">
        <f t="shared" si="5"/>
        <v>62.631578947368425</v>
      </c>
      <c r="O15" s="4">
        <f t="shared" si="6"/>
        <v>7</v>
      </c>
      <c r="P15" s="4"/>
      <c r="Q15" s="10">
        <f t="shared" si="7"/>
        <v>359</v>
      </c>
      <c r="R15" s="9">
        <f t="shared" si="8"/>
        <v>62.982456140350884</v>
      </c>
    </row>
    <row r="16" spans="1:18" ht="24.75" customHeight="1">
      <c r="A16" s="137" t="s">
        <v>64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24.75" customHeight="1">
      <c r="A17" s="69">
        <f>RANK(R17,R$17:R$19,0)</f>
        <v>1</v>
      </c>
      <c r="B17" s="56" t="s">
        <v>189</v>
      </c>
      <c r="C17" s="12" t="s">
        <v>177</v>
      </c>
      <c r="D17" s="56" t="s">
        <v>178</v>
      </c>
      <c r="E17" s="12" t="s">
        <v>18</v>
      </c>
      <c r="F17" s="12" t="s">
        <v>24</v>
      </c>
      <c r="G17" s="15">
        <v>182.5</v>
      </c>
      <c r="H17" s="11">
        <f>G17/2.7</f>
        <v>67.592592592592595</v>
      </c>
      <c r="I17" s="4">
        <f>RANK(H17,H$17:H$19,0)</f>
        <v>1</v>
      </c>
      <c r="J17" s="10">
        <v>188.5</v>
      </c>
      <c r="K17" s="11">
        <f>J17/2.7</f>
        <v>69.81481481481481</v>
      </c>
      <c r="L17" s="4">
        <f>RANK(K17,K$17:K$19,0)</f>
        <v>1</v>
      </c>
      <c r="M17" s="10">
        <v>185.5</v>
      </c>
      <c r="N17" s="11">
        <f>M17/2.7</f>
        <v>68.703703703703695</v>
      </c>
      <c r="O17" s="4">
        <f>RANK(N17,N$17:N$19,0)</f>
        <v>1</v>
      </c>
      <c r="P17" s="4"/>
      <c r="Q17" s="10">
        <f>G17+J17+M17</f>
        <v>556.5</v>
      </c>
      <c r="R17" s="9">
        <f>(H17+K17+N17)/3</f>
        <v>68.703703703703695</v>
      </c>
    </row>
    <row r="18" spans="1:18" ht="24.75" customHeight="1">
      <c r="A18" s="69">
        <f>RANK(R18,R$17:R$19,0)</f>
        <v>2</v>
      </c>
      <c r="B18" s="56" t="s">
        <v>188</v>
      </c>
      <c r="C18" s="12" t="s">
        <v>20</v>
      </c>
      <c r="D18" s="56" t="s">
        <v>178</v>
      </c>
      <c r="E18" s="12" t="s">
        <v>18</v>
      </c>
      <c r="F18" s="12" t="s">
        <v>24</v>
      </c>
      <c r="G18" s="15">
        <v>178</v>
      </c>
      <c r="H18" s="11">
        <f>G18/2.7</f>
        <v>65.925925925925924</v>
      </c>
      <c r="I18" s="4">
        <f>RANK(H18,H$17:H$19,0)</f>
        <v>2</v>
      </c>
      <c r="J18" s="10">
        <v>181.5</v>
      </c>
      <c r="K18" s="11">
        <f>J18/2.7</f>
        <v>67.222222222222214</v>
      </c>
      <c r="L18" s="4">
        <f>RANK(K18,K$17:K$19,0)</f>
        <v>2</v>
      </c>
      <c r="M18" s="10">
        <v>184</v>
      </c>
      <c r="N18" s="11">
        <f>M18/2.7</f>
        <v>68.148148148148138</v>
      </c>
      <c r="O18" s="4">
        <f>RANK(N18,N$17:N$19,0)</f>
        <v>2</v>
      </c>
      <c r="P18" s="4"/>
      <c r="Q18" s="10">
        <f>G18+J18+M18</f>
        <v>543.5</v>
      </c>
      <c r="R18" s="9">
        <f>(H18+K18+N18)/3</f>
        <v>67.098765432098773</v>
      </c>
    </row>
    <row r="19" spans="1:18" ht="24.75" customHeight="1">
      <c r="A19" s="69">
        <f>RANK(R19,R$17:R$19,0)</f>
        <v>3</v>
      </c>
      <c r="B19" s="56" t="s">
        <v>187</v>
      </c>
      <c r="C19" s="12" t="s">
        <v>20</v>
      </c>
      <c r="D19" s="56" t="s">
        <v>186</v>
      </c>
      <c r="E19" s="12" t="s">
        <v>18</v>
      </c>
      <c r="F19" s="12" t="s">
        <v>24</v>
      </c>
      <c r="G19" s="15">
        <v>155</v>
      </c>
      <c r="H19" s="11">
        <f>G19/2.7</f>
        <v>57.407407407407405</v>
      </c>
      <c r="I19" s="4">
        <f>RANK(H19,H$17:H$19,0)</f>
        <v>3</v>
      </c>
      <c r="J19" s="10">
        <v>159</v>
      </c>
      <c r="K19" s="11">
        <f>J19/2.7</f>
        <v>58.888888888888886</v>
      </c>
      <c r="L19" s="4">
        <f>RANK(K19,K$17:K$19,0)</f>
        <v>3</v>
      </c>
      <c r="M19" s="10">
        <v>164.5</v>
      </c>
      <c r="N19" s="11">
        <f>M19/2.7</f>
        <v>60.925925925925924</v>
      </c>
      <c r="O19" s="4">
        <f>RANK(N19,N$17:N$19,0)</f>
        <v>3</v>
      </c>
      <c r="P19" s="4"/>
      <c r="Q19" s="10">
        <f>G19+J19+M19</f>
        <v>478.5</v>
      </c>
      <c r="R19" s="9">
        <f>(H19+K19+N19)/3</f>
        <v>59.074074074074076</v>
      </c>
    </row>
    <row r="20" spans="1:18" ht="24.75" customHeight="1">
      <c r="A20" s="20"/>
      <c r="B20" s="21"/>
      <c r="C20" s="22"/>
      <c r="D20" s="23"/>
      <c r="E20" s="24"/>
      <c r="F20" s="24"/>
      <c r="G20" s="25"/>
      <c r="H20" s="26"/>
      <c r="I20" s="27"/>
      <c r="J20" s="28"/>
      <c r="K20" s="26"/>
      <c r="L20" s="27"/>
      <c r="M20" s="28"/>
      <c r="N20" s="26"/>
      <c r="O20" s="27"/>
      <c r="P20" s="27"/>
      <c r="Q20" s="28"/>
      <c r="R20" s="29"/>
    </row>
    <row r="21" spans="1:18" s="18" customFormat="1" ht="21.75" customHeight="1">
      <c r="B21" s="128" t="s">
        <v>14</v>
      </c>
      <c r="C21" s="128"/>
      <c r="D21" s="128"/>
      <c r="N21" s="19" t="s">
        <v>103</v>
      </c>
      <c r="O21" s="19"/>
      <c r="P21" s="19"/>
    </row>
    <row r="22" spans="1:18" s="18" customFormat="1" ht="21.75" customHeight="1">
      <c r="B22" s="128" t="s">
        <v>15</v>
      </c>
      <c r="C22" s="128"/>
      <c r="D22" s="128"/>
      <c r="N22" s="19" t="s">
        <v>21</v>
      </c>
      <c r="O22" s="19"/>
      <c r="P22" s="19"/>
    </row>
  </sheetData>
  <sortState ref="A17:R19">
    <sortCondition ref="A17"/>
  </sortState>
  <mergeCells count="21">
    <mergeCell ref="A16:R16"/>
    <mergeCell ref="B21:D21"/>
    <mergeCell ref="B22:D22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1968503937007874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АБСТест</vt:lpstr>
      <vt:lpstr>АБСП</vt:lpstr>
      <vt:lpstr>АБС</vt:lpstr>
      <vt:lpstr>АБСФ</vt:lpstr>
      <vt:lpstr>хобхорс</vt:lpstr>
      <vt:lpstr>понитест</vt:lpstr>
      <vt:lpstr>пони</vt:lpstr>
      <vt:lpstr>пониппа</vt:lpstr>
      <vt:lpstr>пони (2)</vt:lpstr>
      <vt:lpstr>пониппВ</vt:lpstr>
      <vt:lpstr>дети</vt:lpstr>
      <vt:lpstr>дети КП</vt:lpstr>
      <vt:lpstr>юноши</vt:lpstr>
      <vt:lpstr>АБС!Область_печати</vt:lpstr>
      <vt:lpstr>АБСП!Область_печати</vt:lpstr>
      <vt:lpstr>АБСТест!Область_печати</vt:lpstr>
      <vt:lpstr>АБСФ!Область_печати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2019-04-06T10:57:35Z</cp:lastPrinted>
  <dcterms:created xsi:type="dcterms:W3CDTF">2011-01-22T20:52:18Z</dcterms:created>
  <dcterms:modified xsi:type="dcterms:W3CDTF">2019-12-16T07:14:03Z</dcterms:modified>
</cp:coreProperties>
</file>