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3" activeTab="11"/>
  </bookViews>
  <sheets>
    <sheet name="Тест посадка" sheetId="16" r:id="rId1"/>
    <sheet name="Ман.езд.1-1" sheetId="54" r:id="rId2"/>
    <sheet name="Ман.езд." sheetId="55" r:id="rId3"/>
    <sheet name="ОСФ" sheetId="51" r:id="rId4"/>
    <sheet name="ППЮр" sheetId="61" r:id="rId5"/>
    <sheet name="ППЮ" sheetId="35" r:id="rId6"/>
    <sheet name="ППДА" sheetId="24" r:id="rId7"/>
    <sheet name="ППД150" sheetId="62" r:id="rId8"/>
    <sheet name="экви" sheetId="59" r:id="rId9"/>
    <sheet name="КП" sheetId="58" r:id="rId10"/>
    <sheet name="КПЮ" sheetId="60" r:id="rId11"/>
    <sheet name="шаг-рысь" sheetId="64" r:id="rId12"/>
    <sheet name="АБСпони" sheetId="21" r:id="rId13"/>
  </sheets>
  <definedNames>
    <definedName name="_xlnm.Print_Area" localSheetId="12">АБСпони!$A$2:$G$22</definedName>
    <definedName name="_xlnm.Print_Area" localSheetId="10">КПЮ!$A$1:$S$14</definedName>
    <definedName name="_xlnm.Print_Area" localSheetId="2">Ман.езд.!$A$1:$S$22</definedName>
    <definedName name="_xlnm.Print_Area" localSheetId="1">'Ман.езд.1-1'!$A$1:$R$22</definedName>
    <definedName name="_xlnm.Print_Area" localSheetId="3">ОСФ!$A$1:$S$24</definedName>
    <definedName name="_xlnm.Print_Area" localSheetId="5">ППЮ!$A$1:$S$19</definedName>
    <definedName name="_xlnm.Print_Area" localSheetId="4">ППЮр!$A$1:$S$14</definedName>
    <definedName name="_xlnm.Print_Area" localSheetId="11">'шаг-рысь'!$A$1:$R$12</definedName>
    <definedName name="_xlnm.Print_Area" localSheetId="8">экви!$A$1:$R$12</definedName>
  </definedNames>
  <calcPr calcId="152511"/>
</workbook>
</file>

<file path=xl/calcChain.xml><?xml version="1.0" encoding="utf-8"?>
<calcChain xmlns="http://schemas.openxmlformats.org/spreadsheetml/2006/main">
  <c r="M9" i="64" l="1"/>
  <c r="N9" i="64" s="1"/>
  <c r="G9" i="64"/>
  <c r="J9" i="64"/>
  <c r="Q9" i="64"/>
  <c r="K9" i="64"/>
  <c r="M9" i="59"/>
  <c r="J9" i="59"/>
  <c r="G9" i="59"/>
  <c r="G11" i="60"/>
  <c r="J11" i="60"/>
  <c r="M11" i="60"/>
  <c r="Q11" i="60"/>
  <c r="G10" i="60"/>
  <c r="J10" i="60"/>
  <c r="M10" i="60"/>
  <c r="Q10" i="60"/>
  <c r="G13" i="58"/>
  <c r="H13" i="58" s="1"/>
  <c r="M13" i="58"/>
  <c r="N13" i="58"/>
  <c r="Q13" i="58"/>
  <c r="G11" i="58"/>
  <c r="G14" i="58"/>
  <c r="G10" i="58"/>
  <c r="G19" i="51"/>
  <c r="J19" i="51"/>
  <c r="K19" i="51"/>
  <c r="M19" i="51"/>
  <c r="N19" i="51" s="1"/>
  <c r="G21" i="51"/>
  <c r="J21" i="51"/>
  <c r="M21" i="51"/>
  <c r="N21" i="51"/>
  <c r="M20" i="51"/>
  <c r="J20" i="51"/>
  <c r="G20" i="51"/>
  <c r="H20" i="51" s="1"/>
  <c r="Q21" i="51"/>
  <c r="Q19" i="51"/>
  <c r="Q20" i="51"/>
  <c r="G19" i="55"/>
  <c r="J19" i="55"/>
  <c r="M19" i="55"/>
  <c r="Q19" i="55"/>
  <c r="G18" i="55"/>
  <c r="J18" i="55"/>
  <c r="M18" i="55"/>
  <c r="Q18" i="55"/>
  <c r="G17" i="55"/>
  <c r="J17" i="55"/>
  <c r="M17" i="55"/>
  <c r="Q17" i="55"/>
  <c r="M16" i="55"/>
  <c r="J16" i="55"/>
  <c r="G16" i="55"/>
  <c r="Q16" i="55"/>
  <c r="G19" i="21"/>
  <c r="G18" i="21"/>
  <c r="Q24" i="24"/>
  <c r="M24" i="24"/>
  <c r="G24" i="24"/>
  <c r="R24" i="24" s="1"/>
  <c r="G10" i="62"/>
  <c r="G11" i="62"/>
  <c r="G12" i="62"/>
  <c r="Q19" i="62"/>
  <c r="M19" i="62"/>
  <c r="N19" i="62" s="1"/>
  <c r="G19" i="62"/>
  <c r="Q18" i="62"/>
  <c r="M18" i="62"/>
  <c r="G18" i="62"/>
  <c r="H18" i="62" s="1"/>
  <c r="M10" i="62"/>
  <c r="Q10" i="62"/>
  <c r="M11" i="62"/>
  <c r="Q11" i="62"/>
  <c r="Q12" i="62"/>
  <c r="M12" i="62"/>
  <c r="N12" i="62" s="1"/>
  <c r="R9" i="64" l="1"/>
  <c r="H9" i="64"/>
  <c r="R10" i="60"/>
  <c r="R11" i="60"/>
  <c r="R13" i="58"/>
  <c r="A13" i="58" s="1"/>
  <c r="A19" i="21"/>
  <c r="N18" i="62"/>
  <c r="H19" i="62"/>
  <c r="K21" i="51"/>
  <c r="H21" i="51"/>
  <c r="H19" i="51"/>
  <c r="N20" i="51"/>
  <c r="K20" i="51"/>
  <c r="R21" i="51"/>
  <c r="R20" i="51"/>
  <c r="R19" i="51"/>
  <c r="H17" i="55"/>
  <c r="N17" i="55"/>
  <c r="K19" i="55"/>
  <c r="A18" i="21"/>
  <c r="N19" i="55"/>
  <c r="N16" i="55"/>
  <c r="R18" i="55"/>
  <c r="R19" i="55"/>
  <c r="H16" i="55"/>
  <c r="H19" i="55"/>
  <c r="N18" i="55"/>
  <c r="K17" i="55"/>
  <c r="K18" i="55"/>
  <c r="H18" i="55"/>
  <c r="R17" i="55"/>
  <c r="K16" i="55"/>
  <c r="R16" i="55"/>
  <c r="N10" i="62"/>
  <c r="N11" i="62"/>
  <c r="H12" i="62"/>
  <c r="H11" i="62"/>
  <c r="R18" i="62"/>
  <c r="R19" i="62"/>
  <c r="A19" i="62" s="1"/>
  <c r="R12" i="62"/>
  <c r="H10" i="62"/>
  <c r="R11" i="62"/>
  <c r="R10" i="62"/>
  <c r="A19" i="51" l="1"/>
  <c r="A20" i="51"/>
  <c r="A16" i="55"/>
  <c r="A18" i="62"/>
  <c r="A11" i="62"/>
  <c r="A10" i="62"/>
  <c r="A12" i="62"/>
  <c r="G18" i="24" l="1"/>
  <c r="M18" i="24"/>
  <c r="Q18" i="24"/>
  <c r="G17" i="24"/>
  <c r="M17" i="24"/>
  <c r="Q17" i="24"/>
  <c r="G10" i="24"/>
  <c r="M10" i="24"/>
  <c r="Q10" i="24"/>
  <c r="G13" i="24"/>
  <c r="M13" i="24"/>
  <c r="Q13" i="24"/>
  <c r="G14" i="24"/>
  <c r="M14" i="24"/>
  <c r="Q14" i="24"/>
  <c r="G15" i="24"/>
  <c r="M15" i="24"/>
  <c r="Q15" i="24"/>
  <c r="G12" i="24"/>
  <c r="M12" i="24"/>
  <c r="Q12" i="24"/>
  <c r="G19" i="24"/>
  <c r="M19" i="24"/>
  <c r="Q19" i="24"/>
  <c r="G11" i="24"/>
  <c r="M11" i="24"/>
  <c r="Q11" i="24"/>
  <c r="M18" i="54"/>
  <c r="J18" i="54"/>
  <c r="G18" i="54"/>
  <c r="G12" i="35"/>
  <c r="J12" i="35"/>
  <c r="M12" i="35"/>
  <c r="Q12" i="35"/>
  <c r="G9" i="61"/>
  <c r="J9" i="61"/>
  <c r="M9" i="61"/>
  <c r="Q9" i="61"/>
  <c r="G11" i="61"/>
  <c r="J11" i="61"/>
  <c r="M11" i="61"/>
  <c r="Q11" i="61"/>
  <c r="M10" i="61"/>
  <c r="J10" i="61"/>
  <c r="G10" i="61"/>
  <c r="G13" i="51"/>
  <c r="J13" i="51"/>
  <c r="M13" i="51"/>
  <c r="Q13" i="51"/>
  <c r="G10" i="51"/>
  <c r="J10" i="51"/>
  <c r="M10" i="51"/>
  <c r="Q10" i="51"/>
  <c r="G11" i="51"/>
  <c r="J11" i="51"/>
  <c r="M11" i="51"/>
  <c r="Q11" i="51"/>
  <c r="G12" i="51"/>
  <c r="J12" i="51"/>
  <c r="M12" i="51"/>
  <c r="Q12" i="51"/>
  <c r="Q18" i="54"/>
  <c r="G9" i="54"/>
  <c r="J9" i="54"/>
  <c r="M9" i="54"/>
  <c r="Q9" i="54"/>
  <c r="G11" i="54"/>
  <c r="J11" i="54"/>
  <c r="R11" i="54" s="1"/>
  <c r="M11" i="54"/>
  <c r="Q11" i="54"/>
  <c r="Q16" i="54"/>
  <c r="M16" i="54"/>
  <c r="J16" i="54"/>
  <c r="G16" i="54"/>
  <c r="G15" i="54"/>
  <c r="J15" i="54"/>
  <c r="M15" i="54"/>
  <c r="Q15" i="54"/>
  <c r="G12" i="54"/>
  <c r="J12" i="54"/>
  <c r="M12" i="54"/>
  <c r="Q12" i="54"/>
  <c r="G14" i="54"/>
  <c r="J14" i="54"/>
  <c r="R14" i="54" s="1"/>
  <c r="M14" i="54"/>
  <c r="Q14" i="54"/>
  <c r="G17" i="54"/>
  <c r="J17" i="54"/>
  <c r="M17" i="54"/>
  <c r="Q17" i="54"/>
  <c r="R17" i="54"/>
  <c r="G19" i="54"/>
  <c r="J19" i="54"/>
  <c r="M19" i="54"/>
  <c r="Q19" i="54"/>
  <c r="G10" i="54"/>
  <c r="J10" i="54"/>
  <c r="M10" i="54"/>
  <c r="Q10" i="54"/>
  <c r="R11" i="51" l="1"/>
  <c r="R10" i="51"/>
  <c r="H11" i="61"/>
  <c r="N9" i="61"/>
  <c r="K9" i="61"/>
  <c r="R12" i="51"/>
  <c r="R13" i="51"/>
  <c r="R12" i="54"/>
  <c r="R10" i="54"/>
  <c r="R18" i="54"/>
  <c r="R9" i="54"/>
  <c r="R11" i="24"/>
  <c r="R12" i="24"/>
  <c r="R14" i="24"/>
  <c r="R13" i="24"/>
  <c r="R17" i="24"/>
  <c r="R19" i="24"/>
  <c r="R15" i="24"/>
  <c r="R10" i="24"/>
  <c r="R18" i="24"/>
  <c r="R12" i="35"/>
  <c r="R16" i="54"/>
  <c r="N11" i="61"/>
  <c r="K11" i="61"/>
  <c r="R11" i="61"/>
  <c r="H9" i="61"/>
  <c r="R9" i="61"/>
  <c r="R19" i="54"/>
  <c r="R15" i="54"/>
  <c r="M10" i="58"/>
  <c r="Q10" i="55" l="1"/>
  <c r="M10" i="55"/>
  <c r="J10" i="55"/>
  <c r="G10" i="55"/>
  <c r="R10" i="55" l="1"/>
  <c r="G9" i="60" l="1"/>
  <c r="J9" i="60"/>
  <c r="M9" i="60"/>
  <c r="Q9" i="60"/>
  <c r="M11" i="58"/>
  <c r="R11" i="58" s="1"/>
  <c r="Q11" i="58"/>
  <c r="M14" i="58"/>
  <c r="Q14" i="58"/>
  <c r="G12" i="58"/>
  <c r="M12" i="58"/>
  <c r="Q12" i="58"/>
  <c r="G23" i="24"/>
  <c r="M23" i="24"/>
  <c r="Q23" i="24"/>
  <c r="G21" i="24"/>
  <c r="M21" i="24"/>
  <c r="Q21" i="24"/>
  <c r="K9" i="59"/>
  <c r="Q9" i="59"/>
  <c r="G9" i="35"/>
  <c r="J9" i="35"/>
  <c r="M9" i="35"/>
  <c r="Q9" i="35"/>
  <c r="G11" i="35"/>
  <c r="J11" i="35"/>
  <c r="M11" i="35"/>
  <c r="Q11" i="35"/>
  <c r="G14" i="35"/>
  <c r="J14" i="35"/>
  <c r="M14" i="35"/>
  <c r="Q14" i="35"/>
  <c r="G10" i="35"/>
  <c r="J10" i="35"/>
  <c r="M10" i="35"/>
  <c r="Q10" i="35"/>
  <c r="H10" i="61"/>
  <c r="K10" i="61"/>
  <c r="N10" i="61"/>
  <c r="Q10" i="61"/>
  <c r="R10" i="61"/>
  <c r="G22" i="24"/>
  <c r="M22" i="24"/>
  <c r="Q22" i="24"/>
  <c r="G25" i="24"/>
  <c r="M25" i="24"/>
  <c r="Q25" i="24"/>
  <c r="G16" i="24"/>
  <c r="M16" i="24"/>
  <c r="Q16" i="24"/>
  <c r="F13" i="16"/>
  <c r="G9" i="51"/>
  <c r="J9" i="51"/>
  <c r="M9" i="51"/>
  <c r="Q9" i="51"/>
  <c r="G9" i="55"/>
  <c r="J9" i="55"/>
  <c r="M9" i="55"/>
  <c r="Q9" i="55"/>
  <c r="G13" i="54"/>
  <c r="J13" i="54"/>
  <c r="M13" i="54"/>
  <c r="Q13" i="54"/>
  <c r="N11" i="60" l="1"/>
  <c r="N10" i="60"/>
  <c r="K10" i="60"/>
  <c r="K11" i="60"/>
  <c r="H10" i="60"/>
  <c r="H11" i="60"/>
  <c r="H11" i="24"/>
  <c r="H14" i="24"/>
  <c r="H17" i="24"/>
  <c r="H12" i="24"/>
  <c r="H18" i="24"/>
  <c r="H19" i="24"/>
  <c r="H15" i="24"/>
  <c r="H13" i="24"/>
  <c r="H10" i="24"/>
  <c r="N15" i="24"/>
  <c r="N14" i="24"/>
  <c r="N18" i="24"/>
  <c r="N12" i="24"/>
  <c r="N17" i="24"/>
  <c r="N13" i="24"/>
  <c r="N10" i="24"/>
  <c r="N19" i="24"/>
  <c r="N11" i="24"/>
  <c r="N13" i="51"/>
  <c r="N11" i="51"/>
  <c r="N12" i="51"/>
  <c r="N10" i="51"/>
  <c r="K12" i="51"/>
  <c r="K11" i="51"/>
  <c r="K10" i="51"/>
  <c r="K13" i="51"/>
  <c r="H13" i="51"/>
  <c r="H10" i="51"/>
  <c r="H11" i="51"/>
  <c r="H12" i="51"/>
  <c r="R21" i="24"/>
  <c r="A9" i="61"/>
  <c r="A11" i="61"/>
  <c r="R9" i="55"/>
  <c r="N9" i="54"/>
  <c r="N17" i="54"/>
  <c r="N14" i="54"/>
  <c r="N10" i="54"/>
  <c r="N16" i="54"/>
  <c r="N18" i="54"/>
  <c r="N19" i="54"/>
  <c r="N12" i="54"/>
  <c r="N11" i="54"/>
  <c r="N15" i="54"/>
  <c r="K14" i="54"/>
  <c r="K19" i="54"/>
  <c r="K9" i="54"/>
  <c r="K10" i="54"/>
  <c r="K12" i="54"/>
  <c r="K15" i="54"/>
  <c r="K17" i="54"/>
  <c r="K16" i="54"/>
  <c r="K18" i="54"/>
  <c r="K11" i="54"/>
  <c r="H14" i="54"/>
  <c r="H15" i="54"/>
  <c r="H17" i="54"/>
  <c r="H18" i="54"/>
  <c r="H16" i="54"/>
  <c r="H11" i="54"/>
  <c r="H12" i="54"/>
  <c r="H10" i="54"/>
  <c r="H19" i="54"/>
  <c r="H9" i="54"/>
  <c r="R9" i="60"/>
  <c r="R12" i="58"/>
  <c r="R22" i="24"/>
  <c r="H9" i="59"/>
  <c r="R10" i="35"/>
  <c r="R14" i="35"/>
  <c r="R11" i="35"/>
  <c r="R9" i="35"/>
  <c r="R9" i="51"/>
  <c r="K13" i="54"/>
  <c r="R13" i="54"/>
  <c r="H11" i="58"/>
  <c r="R14" i="58"/>
  <c r="R23" i="24"/>
  <c r="R16" i="24"/>
  <c r="N9" i="59"/>
  <c r="R9" i="59"/>
  <c r="R25" i="24"/>
  <c r="K9" i="60"/>
  <c r="H9" i="60"/>
  <c r="H12" i="58"/>
  <c r="Q10" i="58"/>
  <c r="A11" i="60" l="1"/>
  <c r="A10" i="60"/>
  <c r="A10" i="54"/>
  <c r="A11" i="54"/>
  <c r="A18" i="54"/>
  <c r="A19" i="54"/>
  <c r="A9" i="54"/>
  <c r="A16" i="54"/>
  <c r="N9" i="60"/>
  <c r="N11" i="58"/>
  <c r="A17" i="54"/>
  <c r="A15" i="54"/>
  <c r="A14" i="54"/>
  <c r="A12" i="54"/>
  <c r="H14" i="58"/>
  <c r="N14" i="58"/>
  <c r="N12" i="58"/>
  <c r="A10" i="61"/>
  <c r="A9" i="60"/>
  <c r="N10" i="58"/>
  <c r="R10" i="58"/>
  <c r="A10" i="58" s="1"/>
  <c r="H10" i="58"/>
  <c r="G13" i="35"/>
  <c r="H12" i="35" s="1"/>
  <c r="J13" i="35"/>
  <c r="K12" i="35" s="1"/>
  <c r="M13" i="35"/>
  <c r="N12" i="35" s="1"/>
  <c r="Q13" i="35"/>
  <c r="G26" i="24"/>
  <c r="M26" i="24"/>
  <c r="Q26" i="24"/>
  <c r="F11" i="16"/>
  <c r="A14" i="58" l="1"/>
  <c r="A12" i="58"/>
  <c r="N22" i="24"/>
  <c r="N24" i="24"/>
  <c r="N23" i="24"/>
  <c r="H24" i="24"/>
  <c r="H23" i="24"/>
  <c r="H22" i="24"/>
  <c r="N21" i="24"/>
  <c r="N25" i="24"/>
  <c r="H21" i="24"/>
  <c r="H25" i="24"/>
  <c r="H11" i="35"/>
  <c r="H14" i="35"/>
  <c r="H10" i="35"/>
  <c r="H9" i="35"/>
  <c r="K9" i="35"/>
  <c r="K10" i="35"/>
  <c r="K11" i="35"/>
  <c r="K14" i="35"/>
  <c r="N10" i="35"/>
  <c r="N14" i="35"/>
  <c r="N11" i="35"/>
  <c r="N9" i="35"/>
  <c r="H9" i="51"/>
  <c r="K9" i="51"/>
  <c r="N9" i="51"/>
  <c r="N10" i="55"/>
  <c r="K10" i="55"/>
  <c r="H10" i="55"/>
  <c r="H9" i="55"/>
  <c r="K9" i="55"/>
  <c r="N9" i="55"/>
  <c r="N13" i="54"/>
  <c r="H13" i="54"/>
  <c r="N16" i="24"/>
  <c r="H16" i="24"/>
  <c r="A11" i="58"/>
  <c r="N26" i="24"/>
  <c r="R13" i="35"/>
  <c r="R26" i="24"/>
  <c r="A24" i="24" l="1"/>
  <c r="A23" i="24"/>
  <c r="A22" i="24"/>
  <c r="A14" i="35"/>
  <c r="A12" i="35"/>
  <c r="A11" i="24"/>
  <c r="A18" i="24"/>
  <c r="A21" i="24"/>
  <c r="A14" i="24"/>
  <c r="A15" i="24"/>
  <c r="A19" i="24"/>
  <c r="A13" i="54"/>
  <c r="G16" i="35" l="1"/>
  <c r="J16" i="35"/>
  <c r="M16" i="35"/>
  <c r="Q16" i="35"/>
  <c r="F10" i="16"/>
  <c r="F9" i="16"/>
  <c r="F15" i="16"/>
  <c r="F14" i="16"/>
  <c r="G14" i="21"/>
  <c r="A11" i="16" l="1"/>
  <c r="K13" i="35"/>
  <c r="N13" i="35"/>
  <c r="H13" i="35"/>
  <c r="A9" i="16"/>
  <c r="A10" i="16"/>
  <c r="R16" i="35"/>
  <c r="A9" i="51" l="1"/>
  <c r="A13" i="51"/>
  <c r="A11" i="51"/>
  <c r="A12" i="51"/>
  <c r="A10" i="51"/>
  <c r="A13" i="16" l="1"/>
  <c r="H26" i="24"/>
  <c r="A15" i="16"/>
  <c r="A14" i="16"/>
  <c r="A12" i="24" l="1"/>
  <c r="G9" i="21" l="1"/>
  <c r="N16" i="35" l="1"/>
  <c r="H16" i="35"/>
  <c r="K16" i="35"/>
  <c r="A26" i="24" l="1"/>
  <c r="A25" i="24"/>
  <c r="A11" i="35"/>
  <c r="A9" i="35"/>
  <c r="A13" i="35"/>
  <c r="A16" i="35"/>
  <c r="A16" i="24" l="1"/>
  <c r="A17" i="24"/>
  <c r="A13" i="24"/>
  <c r="A10" i="24"/>
  <c r="A10" i="35" l="1"/>
  <c r="A9" i="21" l="1"/>
  <c r="G13" i="21" l="1"/>
  <c r="A14" i="21" l="1"/>
  <c r="A13" i="21"/>
</calcChain>
</file>

<file path=xl/sharedStrings.xml><?xml version="1.0" encoding="utf-8"?>
<sst xmlns="http://schemas.openxmlformats.org/spreadsheetml/2006/main" count="791" uniqueCount="184">
  <si>
    <t>Выездка</t>
  </si>
  <si>
    <t>Технические результаты</t>
  </si>
  <si>
    <t>Место</t>
  </si>
  <si>
    <t>Звание, разряд</t>
  </si>
  <si>
    <t>С</t>
  </si>
  <si>
    <t>Ошибки</t>
  </si>
  <si>
    <t>Всего %</t>
  </si>
  <si>
    <t>Вып. норм</t>
  </si>
  <si>
    <t>Баллы</t>
  </si>
  <si>
    <t>%</t>
  </si>
  <si>
    <t>б/р</t>
  </si>
  <si>
    <t>Главный судья</t>
  </si>
  <si>
    <t>Главный секретарь</t>
  </si>
  <si>
    <t>М</t>
  </si>
  <si>
    <t>Всего баллов</t>
  </si>
  <si>
    <t>Н</t>
  </si>
  <si>
    <t>Дедикова Е.(1К, Нижегородская область)</t>
  </si>
  <si>
    <t>КСК "Пассаж"</t>
  </si>
  <si>
    <t>Команда, регион</t>
  </si>
  <si>
    <t>Тех.ошибки</t>
  </si>
  <si>
    <t>Качество</t>
  </si>
  <si>
    <t>Техника</t>
  </si>
  <si>
    <r>
      <t xml:space="preserve">Фамилия, </t>
    </r>
    <r>
      <rPr>
        <sz val="11"/>
        <rFont val="Bookman Old Style"/>
        <family val="1"/>
        <charset val="204"/>
      </rPr>
      <t>Имя всадника</t>
    </r>
  </si>
  <si>
    <r>
      <t>Кличка лошади, г.р.,</t>
    </r>
    <r>
      <rPr>
        <sz val="11"/>
        <rFont val="Bookman Old Style"/>
        <family val="1"/>
        <charset val="204"/>
      </rPr>
      <t xml:space="preserve"> масть, пол, порода, отец, место рождения</t>
    </r>
  </si>
  <si>
    <t>Тест-управление</t>
  </si>
  <si>
    <r>
      <t xml:space="preserve">Фамилия, </t>
    </r>
    <r>
      <rPr>
        <sz val="10"/>
        <rFont val="Bookman Old Style"/>
        <family val="1"/>
        <charset val="204"/>
      </rPr>
      <t>Имя всадника</t>
    </r>
  </si>
  <si>
    <r>
      <t>Кличка лошади, г.р.,</t>
    </r>
    <r>
      <rPr>
        <sz val="10"/>
        <rFont val="Bookman Old Style"/>
        <family val="1"/>
        <charset val="204"/>
      </rPr>
      <t xml:space="preserve"> масть, пол, порода, отец, место рождения</t>
    </r>
  </si>
  <si>
    <t>Абсолютное первенство</t>
  </si>
  <si>
    <t>Нижегородская область, КСК "Пассаж"</t>
  </si>
  <si>
    <t>Выездка на лошадях до 150 см в холке</t>
  </si>
  <si>
    <t>Младшая группа</t>
  </si>
  <si>
    <t>Выездка, выездка на лошадях до 150 см в холке</t>
  </si>
  <si>
    <t>Предварительный приз. Юноши</t>
  </si>
  <si>
    <t>СУДЬИ:</t>
  </si>
  <si>
    <t>Дедикова Е. (1К, Нижегородская обл.)</t>
  </si>
  <si>
    <t>ДЮСШ НЦВЕ Нижегородская обл.</t>
  </si>
  <si>
    <t>Предварительный приз. Юноши (открытый класс)</t>
  </si>
  <si>
    <r>
      <rPr>
        <b/>
        <sz val="11"/>
        <color theme="1"/>
        <rFont val="Bookman Old Style"/>
        <family val="1"/>
        <charset val="204"/>
      </rPr>
      <t>Мускат</t>
    </r>
    <r>
      <rPr>
        <sz val="11"/>
        <color theme="1"/>
        <rFont val="Bookman Old Style"/>
        <family val="1"/>
        <charset val="204"/>
      </rPr>
      <t xml:space="preserve"> - 09, мер, сер, лошадь класса пони</t>
    </r>
  </si>
  <si>
    <r>
      <rPr>
        <b/>
        <sz val="11"/>
        <color theme="1"/>
        <rFont val="Bookman Old Style"/>
        <family val="1"/>
        <charset val="204"/>
      </rPr>
      <t xml:space="preserve">Кузина - </t>
    </r>
    <r>
      <rPr>
        <sz val="11"/>
        <color theme="1"/>
        <rFont val="Bookman Old Style"/>
        <family val="1"/>
        <charset val="204"/>
      </rPr>
      <t>09, коб, гн-пег, лошадь класса пони</t>
    </r>
  </si>
  <si>
    <t>Дедикова Е. (1К, Нижегородская область)</t>
  </si>
  <si>
    <r>
      <t>Питер Пен-</t>
    </r>
    <r>
      <rPr>
        <sz val="11"/>
        <color theme="1"/>
        <rFont val="Bookman Old Style"/>
        <family val="1"/>
        <charset val="204"/>
      </rPr>
      <t>04, мер, рыж, полукр, Россия</t>
    </r>
  </si>
  <si>
    <t>Залицаева Ульяна, 2008</t>
  </si>
  <si>
    <t>НЦВЕ, Нижегородская область</t>
  </si>
  <si>
    <t>Средняя группа</t>
  </si>
  <si>
    <t>Предварительный приз А. Дети</t>
  </si>
  <si>
    <t>Мальчики/девочки</t>
  </si>
  <si>
    <t>Ильина Владислава, 2008</t>
  </si>
  <si>
    <t>Командный приз. Юноши</t>
  </si>
  <si>
    <t>Шарова Лана, 2012</t>
  </si>
  <si>
    <t>Иванова Наталья, 2011</t>
  </si>
  <si>
    <t>Педченко Варвара, 2015</t>
  </si>
  <si>
    <t>Манежная езда 1.1 (открытый класс)</t>
  </si>
  <si>
    <t>Ершова Дарья, 2009</t>
  </si>
  <si>
    <t>Гришунина Василиса, 2013</t>
  </si>
  <si>
    <t>Командный приз. Дети</t>
  </si>
  <si>
    <t>Ковтуненко Анастасия, 2014</t>
  </si>
  <si>
    <t>Суровегина Лидия, 2011</t>
  </si>
  <si>
    <t>Мигунова Милана, 2012</t>
  </si>
  <si>
    <t>Замятина Ольга, 2012</t>
  </si>
  <si>
    <t>Обязательная программа №2 (ОСФ) Тест А</t>
  </si>
  <si>
    <t>ОСФ №2 Тест А</t>
  </si>
  <si>
    <t>ОСФ №2 Тест Б</t>
  </si>
  <si>
    <t>Пронина Карина, 2012</t>
  </si>
  <si>
    <t>Тест на посадку (2015г. и старше)</t>
  </si>
  <si>
    <t>Челогузова Марина, 2014</t>
  </si>
  <si>
    <t>Принцесса</t>
  </si>
  <si>
    <t>Ильина Полина, 2013</t>
  </si>
  <si>
    <t>Манежная езда 1.2</t>
  </si>
  <si>
    <t>Сорокина Ева, 2013</t>
  </si>
  <si>
    <t>ГБУ СШОР по СП и КС, Нижегородская обалсть</t>
  </si>
  <si>
    <t>Положение и посадка</t>
  </si>
  <si>
    <t>Эффективность применения средств управления</t>
  </si>
  <si>
    <t>Точность</t>
  </si>
  <si>
    <t>Общее впечатление</t>
  </si>
  <si>
    <t>Открытый класс</t>
  </si>
  <si>
    <t>Эрбион</t>
  </si>
  <si>
    <t>Еремина Марина, 2002</t>
  </si>
  <si>
    <t>Манежная езда 1.3</t>
  </si>
  <si>
    <t>МЕ 1.2</t>
  </si>
  <si>
    <t>МЕ 1.3</t>
  </si>
  <si>
    <t>Обязательная программа №2 (ОСФ) Тест Б</t>
  </si>
  <si>
    <t>Преснякова Екатерина, 2009</t>
  </si>
  <si>
    <t>EQUI №1</t>
  </si>
  <si>
    <r>
      <rPr>
        <b/>
        <sz val="11"/>
        <color theme="1"/>
        <rFont val="Bookman Old Style"/>
        <family val="1"/>
        <charset val="204"/>
      </rPr>
      <t xml:space="preserve">Палладин - </t>
    </r>
    <r>
      <rPr>
        <sz val="11"/>
        <color theme="1"/>
        <rFont val="Bookman Old Style"/>
        <family val="1"/>
        <charset val="204"/>
      </rPr>
      <t>16, мер, пег, класс пони</t>
    </r>
  </si>
  <si>
    <r>
      <t>Зальцбург</t>
    </r>
    <r>
      <rPr>
        <sz val="11"/>
        <color theme="1"/>
        <rFont val="Bookman Old Style"/>
        <family val="1"/>
        <charset val="204"/>
      </rPr>
      <t xml:space="preserve"> - 16, мер, вор, класс пони</t>
    </r>
  </si>
  <si>
    <t>Канашина София, 2014</t>
  </si>
  <si>
    <t>Гусева Мария, 2013</t>
  </si>
  <si>
    <r>
      <t xml:space="preserve">Акварель - </t>
    </r>
    <r>
      <rPr>
        <sz val="11"/>
        <color theme="1"/>
        <rFont val="Bookman Old Style"/>
        <family val="1"/>
        <charset val="204"/>
      </rPr>
      <t>11, коб, рыж, класс пони</t>
    </r>
  </si>
  <si>
    <r>
      <rPr>
        <b/>
        <sz val="11"/>
        <color theme="1"/>
        <rFont val="Bookman Old Style"/>
        <family val="1"/>
        <charset val="204"/>
      </rPr>
      <t>Амадеус</t>
    </r>
    <r>
      <rPr>
        <sz val="11"/>
        <color theme="1"/>
        <rFont val="Bookman Old Style"/>
        <family val="1"/>
        <charset val="204"/>
      </rPr>
      <t xml:space="preserve"> - 08, мер, рыж, уэльский пони, Германия</t>
    </r>
  </si>
  <si>
    <r>
      <rPr>
        <b/>
        <sz val="11"/>
        <color theme="1"/>
        <rFont val="Bookman Old Style"/>
        <family val="1"/>
        <charset val="204"/>
      </rPr>
      <t xml:space="preserve">Тиндсшурс Энжел - </t>
    </r>
    <r>
      <rPr>
        <sz val="11"/>
        <color theme="1"/>
        <rFont val="Bookman Old Style"/>
        <family val="1"/>
        <charset val="204"/>
      </rPr>
      <t>12, коб, рыж, уэльская, Нидерланды</t>
    </r>
  </si>
  <si>
    <t>Капралова Василиса, 2014</t>
  </si>
  <si>
    <t>Пронина Дарья, 2015</t>
  </si>
  <si>
    <r>
      <t xml:space="preserve">Хаммер - </t>
    </r>
    <r>
      <rPr>
        <sz val="11"/>
        <color theme="1"/>
        <rFont val="Bookman Old Style"/>
        <family val="1"/>
        <charset val="204"/>
      </rPr>
      <t>04, мер, рыж, полукр, Россия</t>
    </r>
  </si>
  <si>
    <r>
      <t>Манускрипт -</t>
    </r>
    <r>
      <rPr>
        <sz val="11"/>
        <color theme="1"/>
        <rFont val="Bookman Old Style"/>
        <family val="1"/>
        <charset val="204"/>
      </rPr>
      <t xml:space="preserve"> 02, мер, сер, орл рыс, Парафин, ОАО "Хреновской КЗ"</t>
    </r>
  </si>
  <si>
    <r>
      <t xml:space="preserve">Бурбон - </t>
    </r>
    <r>
      <rPr>
        <sz val="11"/>
        <color theme="1"/>
        <rFont val="Bookman Old Style"/>
        <family val="1"/>
        <charset val="204"/>
      </rPr>
      <t>08, мер, сер, полукр</t>
    </r>
  </si>
  <si>
    <t>КМС</t>
  </si>
  <si>
    <t>Шаргаева Елизавета, 2006</t>
  </si>
  <si>
    <r>
      <rPr>
        <b/>
        <sz val="14"/>
        <color theme="1"/>
        <rFont val="Bookman Old Style"/>
        <family val="1"/>
        <charset val="204"/>
      </rPr>
      <t xml:space="preserve">Палладин - </t>
    </r>
    <r>
      <rPr>
        <sz val="14"/>
        <color theme="1"/>
        <rFont val="Bookman Old Style"/>
        <family val="1"/>
        <charset val="204"/>
      </rPr>
      <t>16, мер, пег, класс пони</t>
    </r>
  </si>
  <si>
    <r>
      <t xml:space="preserve">Акварель - </t>
    </r>
    <r>
      <rPr>
        <sz val="14"/>
        <color theme="1"/>
        <rFont val="Bookman Old Style"/>
        <family val="1"/>
        <charset val="204"/>
      </rPr>
      <t>11, коб, рыж, класс пони</t>
    </r>
  </si>
  <si>
    <r>
      <t>Зальцбург</t>
    </r>
    <r>
      <rPr>
        <sz val="14"/>
        <color theme="1"/>
        <rFont val="Bookman Old Style"/>
        <family val="1"/>
        <charset val="204"/>
      </rPr>
      <t xml:space="preserve"> - 16, мер, вор, класс пони</t>
    </r>
  </si>
  <si>
    <r>
      <rPr>
        <b/>
        <sz val="14"/>
        <color theme="1"/>
        <rFont val="Bookman Old Style"/>
        <family val="1"/>
        <charset val="204"/>
      </rPr>
      <t>Амадеус</t>
    </r>
    <r>
      <rPr>
        <sz val="14"/>
        <color theme="1"/>
        <rFont val="Bookman Old Style"/>
        <family val="1"/>
        <charset val="204"/>
      </rPr>
      <t xml:space="preserve"> - 08, мер, рыж, уэльский пони, Германия</t>
    </r>
  </si>
  <si>
    <t>Фокеева Виктория, 2004</t>
  </si>
  <si>
    <t>Эраст Фандорин</t>
  </si>
  <si>
    <t>2юн</t>
  </si>
  <si>
    <t>1юн</t>
  </si>
  <si>
    <t>3юн</t>
  </si>
  <si>
    <t>Еремина Виктория, 2010</t>
  </si>
  <si>
    <t>Клайберри</t>
  </si>
  <si>
    <t>в/к</t>
  </si>
  <si>
    <t>Смирнова Мария, 2014</t>
  </si>
  <si>
    <t>Чучко Наталья, 2015</t>
  </si>
  <si>
    <t>Рыжова Ульяна, 2012</t>
  </si>
  <si>
    <r>
      <rPr>
        <b/>
        <sz val="11"/>
        <color theme="1"/>
        <rFont val="Bookman Old Style"/>
        <family val="1"/>
        <charset val="204"/>
      </rPr>
      <t>Зальцбург</t>
    </r>
    <r>
      <rPr>
        <sz val="11"/>
        <color theme="1"/>
        <rFont val="Bookman Old Style"/>
        <family val="1"/>
        <charset val="204"/>
      </rPr>
      <t xml:space="preserve"> - 16, мер, вор, класс пони</t>
    </r>
  </si>
  <si>
    <t>Яшкова Арина, 2012</t>
  </si>
  <si>
    <t>Буракевич Полина, 2012</t>
  </si>
  <si>
    <t>Купричева Серафима, 2012</t>
  </si>
  <si>
    <t>КУБОК НЦВЕ I ЭТАП</t>
  </si>
  <si>
    <t>21 января 2023г</t>
  </si>
  <si>
    <t>Голубева О. (1К, Нижегородская обл.)</t>
  </si>
  <si>
    <t>Колыванова София, 2013</t>
  </si>
  <si>
    <t>Караськова Диана, 2013</t>
  </si>
  <si>
    <r>
      <t xml:space="preserve">H-Голубева О. (1К, Нижегородская обл.)
</t>
    </r>
    <r>
      <rPr>
        <b/>
        <sz val="11"/>
        <color theme="1"/>
        <rFont val="Bookman Old Style"/>
        <family val="1"/>
        <charset val="204"/>
      </rPr>
      <t>C-Коротина Л. (1К, Нижегородская обл.)</t>
    </r>
    <r>
      <rPr>
        <sz val="11"/>
        <color theme="1"/>
        <rFont val="Bookman Old Style"/>
        <family val="1"/>
        <charset val="204"/>
      </rPr>
      <t xml:space="preserve">
M-Хохлачева М. (1К, Нижегородская обл.)</t>
    </r>
  </si>
  <si>
    <t>Кудрявцева Мария, 2014</t>
  </si>
  <si>
    <t>Горда Виктория, 2015</t>
  </si>
  <si>
    <t>Володин Вячеслав, 2016</t>
  </si>
  <si>
    <t>Предварительный приз - юниоры</t>
  </si>
  <si>
    <t>Кузнецова Анна, 2003</t>
  </si>
  <si>
    <r>
      <t xml:space="preserve">Румпель - </t>
    </r>
    <r>
      <rPr>
        <sz val="11"/>
        <color theme="1"/>
        <rFont val="Bookman Old Style"/>
        <family val="1"/>
        <charset val="204"/>
      </rPr>
      <t>01, мер, сер</t>
    </r>
  </si>
  <si>
    <r>
      <t xml:space="preserve">Бирмингем </t>
    </r>
    <r>
      <rPr>
        <sz val="11"/>
        <color theme="1"/>
        <rFont val="Bookman Old Style"/>
        <family val="1"/>
        <charset val="204"/>
      </rPr>
      <t xml:space="preserve"> - 06, мер, рыж, буд, Россия</t>
    </r>
  </si>
  <si>
    <t>Ромашина Ксения, 2006</t>
  </si>
  <si>
    <t>Фанки Таун</t>
  </si>
  <si>
    <t>Воронина Вероника, 2005</t>
  </si>
  <si>
    <t>Дундукова Мария, 2008</t>
  </si>
  <si>
    <r>
      <t xml:space="preserve">Кольбри Сапфо - </t>
    </r>
    <r>
      <rPr>
        <sz val="11"/>
        <color theme="1"/>
        <rFont val="Bookman Old Style"/>
        <family val="1"/>
        <charset val="204"/>
      </rPr>
      <t>13, коб, гнед, райд пони</t>
    </r>
  </si>
  <si>
    <r>
      <t xml:space="preserve">Валли - </t>
    </r>
    <r>
      <rPr>
        <sz val="11"/>
        <color theme="1"/>
        <rFont val="Bookman Old Style"/>
        <family val="1"/>
        <charset val="204"/>
      </rPr>
      <t>12, мер, рыж</t>
    </r>
  </si>
  <si>
    <r>
      <t xml:space="preserve">Архипелаг - </t>
    </r>
    <r>
      <rPr>
        <sz val="11"/>
        <color theme="1"/>
        <rFont val="Bookman Old Style"/>
        <family val="1"/>
        <charset val="204"/>
      </rPr>
      <t>06, жер, т-гнед, тракен, Хаккер, ОАО "Россия"</t>
    </r>
  </si>
  <si>
    <r>
      <t xml:space="preserve">Аватар - </t>
    </r>
    <r>
      <rPr>
        <sz val="11"/>
        <color theme="1"/>
        <rFont val="Bookman Old Style"/>
        <family val="1"/>
        <charset val="204"/>
      </rPr>
      <t>05, мер, сер, полувкр, Темп</t>
    </r>
  </si>
  <si>
    <r>
      <t xml:space="preserve">Хелиос - </t>
    </r>
    <r>
      <rPr>
        <sz val="11"/>
        <color theme="1"/>
        <rFont val="Bookman Old Style"/>
        <family val="1"/>
        <charset val="204"/>
      </rPr>
      <t>08, мер, рыж, трак, Сбор, Россия</t>
    </r>
  </si>
  <si>
    <t>Кузнецова Анастасия, 2008</t>
  </si>
  <si>
    <t>Одинцова Софья, 2004</t>
  </si>
  <si>
    <t>НГПУ им. К. Минина, Нижегородская область</t>
  </si>
  <si>
    <t>КУБОК НЦВЕ I  ЭТАП</t>
  </si>
  <si>
    <t>Вашурина Майя, 2009</t>
  </si>
  <si>
    <t>Дружинина Дарья, 2010</t>
  </si>
  <si>
    <t>Травушка</t>
  </si>
  <si>
    <t>Тихонова Екатерина, 2009</t>
  </si>
  <si>
    <t>Эриксон</t>
  </si>
  <si>
    <t>Макова Стеша, 2009</t>
  </si>
  <si>
    <t>Питер Пен</t>
  </si>
  <si>
    <t>Колесникова Светлана, 2009</t>
  </si>
  <si>
    <t>Классика</t>
  </si>
  <si>
    <t>Цветкова Елизавета, 2010</t>
  </si>
  <si>
    <r>
      <t>Бурбон -</t>
    </r>
    <r>
      <rPr>
        <sz val="11"/>
        <color theme="1"/>
        <rFont val="Bookman Old Style"/>
        <family val="1"/>
        <charset val="204"/>
      </rPr>
      <t xml:space="preserve"> 08, мер, сер, полукр</t>
    </r>
  </si>
  <si>
    <t>Плотникова Анастасия, 2007</t>
  </si>
  <si>
    <t>Серебрякова Яна, 2008</t>
  </si>
  <si>
    <t>Пегас</t>
  </si>
  <si>
    <t>Балашов Дмитрий</t>
  </si>
  <si>
    <t>С-Голубева О. (1К, Нижегородска обл.)
   Коротина Л. (1К, Нижегородская обл.)
   Хохлачева М. (1К, Нижегородская обл.)</t>
  </si>
  <si>
    <t>Старшая группа</t>
  </si>
  <si>
    <t>Алипова Анастасия, 2011</t>
  </si>
  <si>
    <t>Предварительный приз А - дети</t>
  </si>
  <si>
    <t>Предварительный приз В - дети</t>
  </si>
  <si>
    <t>22 января 2023г</t>
  </si>
  <si>
    <r>
      <t xml:space="preserve">H-Шандак Н.(1К, Нижегородская область)
</t>
    </r>
    <r>
      <rPr>
        <b/>
        <sz val="11"/>
        <color theme="1"/>
        <rFont val="Bookman Old Style"/>
        <family val="1"/>
        <charset val="204"/>
      </rPr>
      <t>C-Голубева О. (1К, Нижегородская обл.)</t>
    </r>
    <r>
      <rPr>
        <sz val="11"/>
        <color theme="1"/>
        <rFont val="Bookman Old Style"/>
        <family val="1"/>
        <charset val="204"/>
      </rPr>
      <t xml:space="preserve">
M-Коротина Л. (1К, Нижегородская обл.)</t>
    </r>
  </si>
  <si>
    <r>
      <t xml:space="preserve"> Алекс БО - </t>
    </r>
    <r>
      <rPr>
        <sz val="11"/>
        <color theme="1"/>
        <rFont val="Bookman Old Style"/>
        <family val="1"/>
        <charset val="204"/>
      </rPr>
      <t>2017, мер, гнед</t>
    </r>
  </si>
  <si>
    <r>
      <rPr>
        <b/>
        <sz val="12"/>
        <color theme="1"/>
        <rFont val="Bookman Old Style"/>
        <family val="1"/>
        <charset val="204"/>
      </rPr>
      <t>C-Голубева О. (1К, Нижегородская обл.)</t>
    </r>
    <r>
      <rPr>
        <sz val="12"/>
        <color theme="1"/>
        <rFont val="Bookman Old Style"/>
        <family val="1"/>
        <charset val="204"/>
      </rPr>
      <t xml:space="preserve">
M-Коротина Л. (1К, Нижегородская обл.)
     Шандак Н. (1К, Нижегородская обл.)</t>
    </r>
  </si>
  <si>
    <t>Горбенко Елизавета, 2008</t>
  </si>
  <si>
    <t>21-22 января 2023г</t>
  </si>
  <si>
    <t>ППА</t>
  </si>
  <si>
    <t>ППВ</t>
  </si>
  <si>
    <t>кмс</t>
  </si>
  <si>
    <t>Табунова Елизавета, 2007</t>
  </si>
  <si>
    <r>
      <t xml:space="preserve">H-Коротина Л. (1К, Нижегородская обл.)
</t>
    </r>
    <r>
      <rPr>
        <b/>
        <sz val="11"/>
        <color theme="1"/>
        <rFont val="Bookman Old Style"/>
        <family val="1"/>
        <charset val="204"/>
      </rPr>
      <t>C-Шандак Н. (1К, Нижегородская обл.)</t>
    </r>
    <r>
      <rPr>
        <sz val="11"/>
        <color theme="1"/>
        <rFont val="Bookman Old Style"/>
        <family val="1"/>
        <charset val="204"/>
      </rPr>
      <t xml:space="preserve">
M-Голубева О. (1К, Нижегородская обл.)</t>
    </r>
  </si>
  <si>
    <r>
      <rPr>
        <b/>
        <sz val="12"/>
        <color theme="1"/>
        <rFont val="Bookman Old Style"/>
        <family val="1"/>
        <charset val="204"/>
      </rPr>
      <t>C-Коротина Л. (1К, Нижегородская обл.)</t>
    </r>
    <r>
      <rPr>
        <sz val="12"/>
        <color theme="1"/>
        <rFont val="Bookman Old Style"/>
        <family val="1"/>
        <charset val="204"/>
      </rPr>
      <t xml:space="preserve">
M-Голубева О. (1К, Нижегородская обл.)
     Шандак Н. (1К, Нижегородская обл.)</t>
    </r>
  </si>
  <si>
    <t>Клаймберри</t>
  </si>
  <si>
    <t>Курносова Ксения, 2010</t>
  </si>
  <si>
    <t>22 января 2022г</t>
  </si>
  <si>
    <t>Рыженкова Полина, 2006</t>
  </si>
  <si>
    <r>
      <t xml:space="preserve">Кения - </t>
    </r>
    <r>
      <rPr>
        <sz val="11"/>
        <color theme="1"/>
        <rFont val="Bookman Old Style"/>
        <family val="1"/>
        <charset val="204"/>
      </rPr>
      <t>13, коб, вор</t>
    </r>
  </si>
  <si>
    <r>
      <t xml:space="preserve">H-Шандак Н.(1К, Нижегородская область)
</t>
    </r>
    <r>
      <rPr>
        <b/>
        <sz val="11"/>
        <color theme="1"/>
        <rFont val="Bookman Old Style"/>
        <family val="1"/>
        <charset val="204"/>
      </rPr>
      <t>C-Коротина Л. (1К, Нижегородская обл.)</t>
    </r>
    <r>
      <rPr>
        <sz val="11"/>
        <color theme="1"/>
        <rFont val="Bookman Old Style"/>
        <family val="1"/>
        <charset val="204"/>
      </rPr>
      <t xml:space="preserve">
M-Голубева О. (1К, Нижегородская обл.)</t>
    </r>
  </si>
  <si>
    <t>Тест для начинающих (шаг-рысь)</t>
  </si>
  <si>
    <t>Луконькин Никита, 2009</t>
  </si>
  <si>
    <t>3 юн</t>
  </si>
  <si>
    <r>
      <t xml:space="preserve">Фрайбург - </t>
    </r>
    <r>
      <rPr>
        <sz val="11"/>
        <color theme="1"/>
        <rFont val="Bookman Old Style"/>
        <family val="1"/>
        <charset val="204"/>
      </rPr>
      <t>15, жер, т гнед, тракен, Бекет. Курский к/з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</si>
</sst>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10"/>
      <name val="Arial Cyr"/>
      <charset val="204"/>
    </font>
    <font>
      <sz val="8"/>
      <color theme="1"/>
      <name val="Verdana"/>
      <family val="2"/>
      <charset val="204"/>
    </font>
    <font>
      <b/>
      <sz val="24"/>
      <color theme="1"/>
      <name val="Bookman Old Style"/>
      <family val="1"/>
      <charset val="204"/>
    </font>
    <font>
      <b/>
      <sz val="26"/>
      <color theme="1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sz val="18"/>
      <color theme="1"/>
      <name val="Bookman Old Style"/>
      <family val="1"/>
      <charset val="204"/>
    </font>
    <font>
      <b/>
      <sz val="8"/>
      <color theme="1"/>
      <name val="Verdana"/>
      <family val="2"/>
      <charset val="204"/>
    </font>
    <font>
      <b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sz val="1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0"/>
      <name val="Bookman Old Style"/>
      <family val="1"/>
      <charset val="204"/>
    </font>
    <font>
      <b/>
      <sz val="10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sz val="14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sz val="10"/>
      <color theme="1"/>
      <name val="Verdana"/>
      <family val="2"/>
      <charset val="204"/>
    </font>
    <font>
      <b/>
      <sz val="14"/>
      <name val="Bookman Old Style"/>
      <family val="1"/>
      <charset val="204"/>
    </font>
    <font>
      <b/>
      <sz val="36"/>
      <color theme="1"/>
      <name val="Bookman Old Style"/>
      <family val="1"/>
      <charset val="204"/>
    </font>
    <font>
      <sz val="13"/>
      <color theme="1"/>
      <name val="Bookman Old Style"/>
      <family val="1"/>
      <charset val="204"/>
    </font>
    <font>
      <b/>
      <sz val="16"/>
      <color theme="1"/>
      <name val="Bookman Old Style"/>
      <family val="1"/>
      <charset val="204"/>
    </font>
    <font>
      <sz val="18"/>
      <color theme="1"/>
      <name val="Bookman Old Style"/>
      <family val="1"/>
      <charset val="204"/>
    </font>
    <font>
      <sz val="3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5" fillId="0" borderId="0" xfId="6"/>
    <xf numFmtId="0" fontId="16" fillId="0" borderId="0" xfId="6" applyFont="1"/>
    <xf numFmtId="0" fontId="16" fillId="0" borderId="6" xfId="6" applyFont="1" applyBorder="1" applyAlignment="1">
      <alignment horizontal="center" vertical="center" wrapText="1"/>
    </xf>
    <xf numFmtId="0" fontId="9" fillId="0" borderId="0" xfId="6" applyFont="1"/>
    <xf numFmtId="0" fontId="5" fillId="0" borderId="0" xfId="6" applyFont="1"/>
    <xf numFmtId="0" fontId="16" fillId="0" borderId="6" xfId="6" applyFont="1" applyBorder="1" applyAlignment="1">
      <alignment horizontal="center" vertical="center"/>
    </xf>
    <xf numFmtId="165" fontId="16" fillId="0" borderId="6" xfId="6" applyNumberFormat="1" applyFont="1" applyBorder="1" applyAlignment="1">
      <alignment horizontal="center" vertical="center"/>
    </xf>
    <xf numFmtId="164" fontId="22" fillId="0" borderId="6" xfId="6" applyNumberFormat="1" applyFont="1" applyBorder="1" applyAlignment="1">
      <alignment horizontal="center" vertical="center"/>
    </xf>
    <xf numFmtId="0" fontId="5" fillId="0" borderId="0" xfId="6" applyAlignment="1">
      <alignment wrapText="1"/>
    </xf>
    <xf numFmtId="0" fontId="26" fillId="0" borderId="0" xfId="6" applyFont="1"/>
    <xf numFmtId="0" fontId="22" fillId="0" borderId="1" xfId="6" applyFont="1" applyBorder="1" applyAlignment="1"/>
    <xf numFmtId="0" fontId="17" fillId="0" borderId="0" xfId="6" applyFont="1"/>
    <xf numFmtId="0" fontId="17" fillId="0" borderId="0" xfId="6" applyFont="1" applyAlignment="1">
      <alignment vertical="center"/>
    </xf>
    <xf numFmtId="0" fontId="4" fillId="0" borderId="0" xfId="6" applyFont="1"/>
    <xf numFmtId="1" fontId="28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164" fontId="28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28" fillId="2" borderId="2" xfId="3" applyFont="1" applyFill="1" applyBorder="1" applyAlignment="1" applyProtection="1">
      <alignment horizontal="center" vertical="center" textRotation="90" wrapText="1"/>
      <protection locked="0"/>
    </xf>
    <xf numFmtId="0" fontId="28" fillId="2" borderId="2" xfId="3" applyFont="1" applyFill="1" applyBorder="1" applyAlignment="1" applyProtection="1">
      <alignment horizontal="center" vertical="center" wrapText="1"/>
      <protection locked="0"/>
    </xf>
    <xf numFmtId="0" fontId="26" fillId="0" borderId="6" xfId="6" applyFont="1" applyBorder="1" applyAlignment="1">
      <alignment horizontal="center" vertical="center"/>
    </xf>
    <xf numFmtId="165" fontId="26" fillId="0" borderId="6" xfId="6" applyNumberFormat="1" applyFont="1" applyBorder="1" applyAlignment="1">
      <alignment horizontal="center" vertical="center"/>
    </xf>
    <xf numFmtId="164" fontId="27" fillId="0" borderId="6" xfId="6" applyNumberFormat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4" fillId="0" borderId="0" xfId="7" applyAlignment="1">
      <alignment vertical="center"/>
    </xf>
    <xf numFmtId="0" fontId="4" fillId="0" borderId="0" xfId="7"/>
    <xf numFmtId="0" fontId="16" fillId="0" borderId="0" xfId="7" applyFont="1"/>
    <xf numFmtId="0" fontId="22" fillId="0" borderId="10" xfId="7" applyFont="1" applyBorder="1" applyAlignment="1">
      <alignment wrapText="1"/>
    </xf>
    <xf numFmtId="0" fontId="16" fillId="0" borderId="6" xfId="7" applyFont="1" applyBorder="1" applyAlignment="1">
      <alignment horizontal="center" vertical="center"/>
    </xf>
    <xf numFmtId="164" fontId="20" fillId="3" borderId="6" xfId="7" applyNumberFormat="1" applyFont="1" applyFill="1" applyBorder="1" applyAlignment="1">
      <alignment horizontal="center" vertical="center" wrapText="1"/>
    </xf>
    <xf numFmtId="164" fontId="22" fillId="0" borderId="6" xfId="7" applyNumberFormat="1" applyFont="1" applyBorder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164" fontId="22" fillId="0" borderId="0" xfId="7" applyNumberFormat="1" applyFont="1" applyBorder="1" applyAlignment="1">
      <alignment horizontal="center" vertical="center"/>
    </xf>
    <xf numFmtId="0" fontId="33" fillId="0" borderId="0" xfId="7" applyFont="1" applyBorder="1" applyAlignment="1">
      <alignment horizontal="center" vertical="center"/>
    </xf>
    <xf numFmtId="0" fontId="10" fillId="0" borderId="0" xfId="7" applyFont="1" applyBorder="1" applyAlignment="1">
      <alignment vertical="center" wrapText="1"/>
    </xf>
    <xf numFmtId="0" fontId="19" fillId="0" borderId="0" xfId="7" applyFont="1" applyBorder="1" applyAlignment="1">
      <alignment horizontal="left" vertical="center" wrapText="1"/>
    </xf>
    <xf numFmtId="0" fontId="12" fillId="0" borderId="0" xfId="7" applyFont="1" applyBorder="1" applyAlignment="1">
      <alignment horizontal="center" vertical="center" wrapText="1"/>
    </xf>
    <xf numFmtId="164" fontId="19" fillId="0" borderId="0" xfId="7" applyNumberFormat="1" applyFont="1" applyBorder="1" applyAlignment="1">
      <alignment horizontal="center" vertical="center"/>
    </xf>
    <xf numFmtId="0" fontId="20" fillId="3" borderId="0" xfId="7" applyFont="1" applyFill="1" applyBorder="1" applyAlignment="1">
      <alignment vertical="center" wrapText="1"/>
    </xf>
    <xf numFmtId="0" fontId="25" fillId="3" borderId="0" xfId="7" applyFont="1" applyFill="1" applyBorder="1" applyAlignment="1">
      <alignment horizontal="center" vertical="center" wrapText="1"/>
    </xf>
    <xf numFmtId="164" fontId="20" fillId="3" borderId="0" xfId="7" applyNumberFormat="1" applyFont="1" applyFill="1" applyBorder="1" applyAlignment="1">
      <alignment horizontal="center" vertical="center" wrapText="1"/>
    </xf>
    <xf numFmtId="0" fontId="30" fillId="0" borderId="0" xfId="7" applyFont="1" applyBorder="1" applyAlignment="1">
      <alignment horizontal="center" vertical="center"/>
    </xf>
    <xf numFmtId="0" fontId="8" fillId="0" borderId="0" xfId="7" applyFont="1"/>
    <xf numFmtId="1" fontId="25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164" fontId="25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25" fillId="2" borderId="2" xfId="3" applyFont="1" applyFill="1" applyBorder="1" applyAlignment="1" applyProtection="1">
      <alignment horizontal="center" vertical="center" textRotation="90" wrapText="1"/>
      <protection locked="0"/>
    </xf>
    <xf numFmtId="0" fontId="25" fillId="2" borderId="2" xfId="3" applyFont="1" applyFill="1" applyBorder="1" applyAlignment="1" applyProtection="1">
      <alignment horizontal="center" vertical="center" wrapText="1"/>
      <protection locked="0"/>
    </xf>
    <xf numFmtId="0" fontId="22" fillId="0" borderId="0" xfId="6" applyFont="1" applyBorder="1" applyAlignment="1">
      <alignment horizontal="left"/>
    </xf>
    <xf numFmtId="0" fontId="22" fillId="0" borderId="0" xfId="6" applyFont="1"/>
    <xf numFmtId="0" fontId="30" fillId="0" borderId="0" xfId="6" applyFont="1" applyAlignment="1">
      <alignment vertical="center"/>
    </xf>
    <xf numFmtId="0" fontId="3" fillId="0" borderId="0" xfId="6" applyFont="1"/>
    <xf numFmtId="0" fontId="21" fillId="0" borderId="0" xfId="6" applyFont="1" applyAlignment="1">
      <alignment wrapText="1"/>
    </xf>
    <xf numFmtId="0" fontId="22" fillId="0" borderId="0" xfId="6" applyFont="1" applyAlignment="1">
      <alignment wrapText="1"/>
    </xf>
    <xf numFmtId="0" fontId="8" fillId="0" borderId="0" xfId="6" applyFont="1"/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6" fillId="3" borderId="6" xfId="7" applyFont="1" applyFill="1" applyBorder="1" applyAlignment="1">
      <alignment horizontal="center" vertical="center"/>
    </xf>
    <xf numFmtId="164" fontId="22" fillId="3" borderId="6" xfId="7" applyNumberFormat="1" applyFont="1" applyFill="1" applyBorder="1" applyAlignment="1">
      <alignment horizontal="center" vertical="center"/>
    </xf>
    <xf numFmtId="0" fontId="4" fillId="3" borderId="0" xfId="7" applyFill="1"/>
    <xf numFmtId="164" fontId="22" fillId="0" borderId="13" xfId="6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vertical="center" wrapText="1"/>
    </xf>
    <xf numFmtId="0" fontId="26" fillId="3" borderId="6" xfId="6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165" fontId="26" fillId="3" borderId="6" xfId="6" applyNumberFormat="1" applyFont="1" applyFill="1" applyBorder="1" applyAlignment="1">
      <alignment horizontal="center" vertical="center"/>
    </xf>
    <xf numFmtId="164" fontId="27" fillId="3" borderId="6" xfId="6" applyNumberFormat="1" applyFont="1" applyFill="1" applyBorder="1" applyAlignment="1">
      <alignment horizontal="center" vertical="center"/>
    </xf>
    <xf numFmtId="0" fontId="26" fillId="3" borderId="0" xfId="6" applyFont="1" applyFill="1"/>
    <xf numFmtId="0" fontId="16" fillId="3" borderId="6" xfId="0" applyFont="1" applyFill="1" applyBorder="1" applyAlignment="1">
      <alignment horizontal="center" wrapText="1"/>
    </xf>
    <xf numFmtId="0" fontId="8" fillId="3" borderId="0" xfId="6" applyFont="1" applyFill="1"/>
    <xf numFmtId="0" fontId="30" fillId="0" borderId="6" xfId="0" applyFont="1" applyBorder="1" applyAlignment="1">
      <alignment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26" fillId="3" borderId="6" xfId="1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/>
    </xf>
    <xf numFmtId="0" fontId="16" fillId="3" borderId="6" xfId="6" applyFont="1" applyFill="1" applyBorder="1" applyAlignment="1">
      <alignment horizontal="center" vertical="center"/>
    </xf>
    <xf numFmtId="165" fontId="16" fillId="3" borderId="6" xfId="6" applyNumberFormat="1" applyFont="1" applyFill="1" applyBorder="1" applyAlignment="1">
      <alignment horizontal="center" vertical="center"/>
    </xf>
    <xf numFmtId="164" fontId="22" fillId="3" borderId="6" xfId="6" applyNumberFormat="1" applyFont="1" applyFill="1" applyBorder="1" applyAlignment="1">
      <alignment horizontal="center" vertical="center"/>
    </xf>
    <xf numFmtId="0" fontId="36" fillId="3" borderId="0" xfId="6" applyFont="1" applyFill="1"/>
    <xf numFmtId="0" fontId="36" fillId="0" borderId="0" xfId="6" applyFont="1"/>
    <xf numFmtId="0" fontId="38" fillId="0" borderId="0" xfId="6" applyFont="1"/>
    <xf numFmtId="0" fontId="15" fillId="0" borderId="1" xfId="6" applyFont="1" applyBorder="1" applyAlignment="1"/>
    <xf numFmtId="0" fontId="15" fillId="0" borderId="0" xfId="6" applyFont="1" applyBorder="1" applyAlignment="1"/>
    <xf numFmtId="0" fontId="30" fillId="0" borderId="0" xfId="6" applyFont="1"/>
    <xf numFmtId="0" fontId="39" fillId="0" borderId="0" xfId="6" applyFont="1"/>
    <xf numFmtId="0" fontId="16" fillId="0" borderId="11" xfId="6" applyFont="1" applyBorder="1" applyAlignment="1">
      <alignment horizontal="center" vertical="center"/>
    </xf>
    <xf numFmtId="164" fontId="22" fillId="0" borderId="11" xfId="6" applyNumberFormat="1" applyFont="1" applyBorder="1" applyAlignment="1">
      <alignment horizontal="center" vertical="center"/>
    </xf>
    <xf numFmtId="165" fontId="16" fillId="0" borderId="11" xfId="6" applyNumberFormat="1" applyFont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vertical="center" wrapText="1"/>
    </xf>
    <xf numFmtId="164" fontId="22" fillId="3" borderId="11" xfId="6" applyNumberFormat="1" applyFont="1" applyFill="1" applyBorder="1" applyAlignment="1">
      <alignment horizontal="center" vertical="center"/>
    </xf>
    <xf numFmtId="0" fontId="16" fillId="3" borderId="11" xfId="6" applyFont="1" applyFill="1" applyBorder="1" applyAlignment="1">
      <alignment horizontal="center" vertical="center"/>
    </xf>
    <xf numFmtId="165" fontId="16" fillId="3" borderId="11" xfId="6" applyNumberFormat="1" applyFont="1" applyFill="1" applyBorder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23" fillId="0" borderId="0" xfId="2" applyFont="1" applyAlignment="1" applyProtection="1">
      <alignment horizontal="center" vertical="center" wrapText="1"/>
      <protection locked="0"/>
    </xf>
    <xf numFmtId="0" fontId="24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/>
    </xf>
    <xf numFmtId="0" fontId="22" fillId="0" borderId="0" xfId="6" applyFont="1" applyAlignment="1">
      <alignment horizontal="right" vertical="top" wrapText="1"/>
    </xf>
    <xf numFmtId="0" fontId="16" fillId="0" borderId="0" xfId="6" applyFont="1" applyAlignment="1">
      <alignment horizontal="left" vertical="distributed" wrapText="1"/>
    </xf>
    <xf numFmtId="14" fontId="22" fillId="0" borderId="1" xfId="6" applyNumberFormat="1" applyFont="1" applyBorder="1" applyAlignment="1">
      <alignment horizontal="center"/>
    </xf>
    <xf numFmtId="0" fontId="20" fillId="2" borderId="2" xfId="2" applyFont="1" applyFill="1" applyBorder="1" applyAlignment="1" applyProtection="1">
      <alignment horizontal="center" vertical="center" textRotation="90" wrapText="1"/>
      <protection locked="0"/>
    </xf>
    <xf numFmtId="0" fontId="20" fillId="2" borderId="4" xfId="2" applyFont="1" applyFill="1" applyBorder="1" applyAlignment="1" applyProtection="1">
      <alignment horizontal="center" vertical="center" textRotation="90" wrapText="1"/>
      <protection locked="0"/>
    </xf>
    <xf numFmtId="0" fontId="20" fillId="2" borderId="2" xfId="2" applyFont="1" applyFill="1" applyBorder="1" applyAlignment="1" applyProtection="1">
      <alignment horizontal="center" vertical="center" wrapText="1"/>
      <protection locked="0"/>
    </xf>
    <xf numFmtId="0" fontId="20" fillId="2" borderId="4" xfId="2" applyFont="1" applyFill="1" applyBorder="1" applyAlignment="1" applyProtection="1">
      <alignment horizontal="center" vertical="center" wrapText="1"/>
      <protection locked="0"/>
    </xf>
    <xf numFmtId="164" fontId="20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20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6" applyFont="1" applyAlignment="1">
      <alignment horizontal="center" vertical="center"/>
    </xf>
    <xf numFmtId="0" fontId="31" fillId="0" borderId="0" xfId="2" applyFont="1" applyAlignment="1" applyProtection="1">
      <alignment horizontal="center" vertical="center" wrapText="1"/>
      <protection locked="0"/>
    </xf>
    <xf numFmtId="0" fontId="34" fillId="0" borderId="0" xfId="6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21" fillId="0" borderId="1" xfId="6" applyFont="1" applyBorder="1" applyAlignment="1">
      <alignment horizontal="left"/>
    </xf>
    <xf numFmtId="14" fontId="21" fillId="0" borderId="1" xfId="6" applyNumberFormat="1" applyFont="1" applyBorder="1" applyAlignment="1">
      <alignment horizontal="center"/>
    </xf>
    <xf numFmtId="0" fontId="29" fillId="2" borderId="2" xfId="2" applyFont="1" applyFill="1" applyBorder="1" applyAlignment="1" applyProtection="1">
      <alignment horizontal="center" vertical="center" textRotation="90" wrapText="1"/>
      <protection locked="0"/>
    </xf>
    <xf numFmtId="0" fontId="29" fillId="2" borderId="4" xfId="2" applyFont="1" applyFill="1" applyBorder="1" applyAlignment="1" applyProtection="1">
      <alignment horizontal="center" vertical="center" textRotation="90" wrapText="1"/>
      <protection locked="0"/>
    </xf>
    <xf numFmtId="0" fontId="29" fillId="2" borderId="2" xfId="2" applyFont="1" applyFill="1" applyBorder="1" applyAlignment="1" applyProtection="1">
      <alignment horizontal="center" vertical="center" wrapText="1"/>
      <protection locked="0"/>
    </xf>
    <xf numFmtId="0" fontId="29" fillId="2" borderId="4" xfId="2" applyFont="1" applyFill="1" applyBorder="1" applyAlignment="1" applyProtection="1">
      <alignment horizontal="center" vertical="center" wrapText="1"/>
      <protection locked="0"/>
    </xf>
    <xf numFmtId="0" fontId="29" fillId="2" borderId="5" xfId="2" applyFont="1" applyFill="1" applyBorder="1" applyAlignment="1" applyProtection="1">
      <alignment horizontal="center" vertical="center" textRotation="90" wrapText="1"/>
      <protection locked="0"/>
    </xf>
    <xf numFmtId="0" fontId="29" fillId="2" borderId="3" xfId="3" applyFont="1" applyFill="1" applyBorder="1" applyAlignment="1" applyProtection="1">
      <alignment horizontal="center" vertical="center"/>
      <protection locked="0"/>
    </xf>
    <xf numFmtId="0" fontId="29" fillId="2" borderId="7" xfId="3" applyFont="1" applyFill="1" applyBorder="1" applyAlignment="1" applyProtection="1">
      <alignment horizontal="center" vertical="center"/>
      <protection locked="0"/>
    </xf>
    <xf numFmtId="0" fontId="29" fillId="2" borderId="8" xfId="3" applyFont="1" applyFill="1" applyBorder="1" applyAlignment="1" applyProtection="1">
      <alignment horizontal="center" vertical="center"/>
      <protection locked="0"/>
    </xf>
    <xf numFmtId="0" fontId="29" fillId="2" borderId="9" xfId="3" applyFont="1" applyFill="1" applyBorder="1" applyAlignment="1" applyProtection="1">
      <alignment horizontal="center" vertical="center"/>
      <protection locked="0"/>
    </xf>
    <xf numFmtId="0" fontId="17" fillId="0" borderId="0" xfId="6" applyFont="1" applyAlignment="1">
      <alignment horizontal="center" vertical="center"/>
    </xf>
    <xf numFmtId="0" fontId="29" fillId="2" borderId="2" xfId="3" applyFont="1" applyFill="1" applyBorder="1" applyAlignment="1" applyProtection="1">
      <alignment horizontal="center" vertical="center" textRotation="90"/>
      <protection locked="0"/>
    </xf>
    <xf numFmtId="0" fontId="29" fillId="2" borderId="5" xfId="3" applyFont="1" applyFill="1" applyBorder="1" applyAlignment="1" applyProtection="1">
      <alignment horizontal="center" vertical="center" textRotation="90"/>
      <protection locked="0"/>
    </xf>
    <xf numFmtId="164" fontId="29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29" fillId="2" borderId="4" xfId="2" applyNumberFormat="1" applyFont="1" applyFill="1" applyBorder="1" applyAlignment="1" applyProtection="1">
      <alignment horizontal="center" vertical="center" wrapText="1"/>
      <protection locked="0"/>
    </xf>
    <xf numFmtId="164" fontId="29" fillId="2" borderId="2" xfId="2" applyNumberFormat="1" applyFont="1" applyFill="1" applyBorder="1" applyAlignment="1" applyProtection="1">
      <alignment horizontal="center" vertical="center" textRotation="90" wrapText="1"/>
      <protection locked="0"/>
    </xf>
    <xf numFmtId="164" fontId="29" fillId="2" borderId="5" xfId="2" applyNumberFormat="1" applyFont="1" applyFill="1" applyBorder="1" applyAlignment="1" applyProtection="1">
      <alignment horizontal="center" vertical="center" textRotation="90" wrapText="1"/>
      <protection locked="0"/>
    </xf>
    <xf numFmtId="0" fontId="34" fillId="0" borderId="0" xfId="2" applyFont="1" applyAlignment="1" applyProtection="1">
      <alignment horizontal="center" vertical="center" wrapText="1"/>
      <protection locked="0"/>
    </xf>
    <xf numFmtId="14" fontId="15" fillId="0" borderId="1" xfId="6" applyNumberFormat="1" applyFont="1" applyBorder="1" applyAlignment="1">
      <alignment horizontal="center"/>
    </xf>
    <xf numFmtId="0" fontId="30" fillId="0" borderId="0" xfId="6" applyFont="1" applyAlignment="1">
      <alignment horizontal="center" vertical="center"/>
    </xf>
    <xf numFmtId="0" fontId="21" fillId="0" borderId="0" xfId="6" applyFont="1" applyAlignment="1">
      <alignment horizontal="right" vertical="top" wrapText="1"/>
    </xf>
    <xf numFmtId="0" fontId="17" fillId="0" borderId="0" xfId="6" applyFont="1" applyAlignment="1">
      <alignment horizontal="left" vertical="distributed" wrapText="1"/>
    </xf>
    <xf numFmtId="0" fontId="20" fillId="2" borderId="3" xfId="3" applyFont="1" applyFill="1" applyBorder="1" applyAlignment="1" applyProtection="1">
      <alignment horizontal="center" vertical="center"/>
      <protection locked="0"/>
    </xf>
    <xf numFmtId="0" fontId="20" fillId="2" borderId="7" xfId="3" applyFont="1" applyFill="1" applyBorder="1" applyAlignment="1" applyProtection="1">
      <alignment horizontal="center" vertical="center"/>
      <protection locked="0"/>
    </xf>
    <xf numFmtId="0" fontId="20" fillId="2" borderId="8" xfId="3" applyFont="1" applyFill="1" applyBorder="1" applyAlignment="1" applyProtection="1">
      <alignment horizontal="center" vertical="center"/>
      <protection locked="0"/>
    </xf>
    <xf numFmtId="0" fontId="20" fillId="2" borderId="9" xfId="3" applyFont="1" applyFill="1" applyBorder="1" applyAlignment="1" applyProtection="1">
      <alignment horizontal="center" vertical="center"/>
      <protection locked="0"/>
    </xf>
    <xf numFmtId="0" fontId="20" fillId="2" borderId="2" xfId="3" applyFont="1" applyFill="1" applyBorder="1" applyAlignment="1" applyProtection="1">
      <alignment horizontal="center" vertical="center" textRotation="90"/>
      <protection locked="0"/>
    </xf>
    <xf numFmtId="0" fontId="20" fillId="2" borderId="5" xfId="3" applyFont="1" applyFill="1" applyBorder="1" applyAlignment="1" applyProtection="1">
      <alignment horizontal="center" vertical="center" textRotation="90"/>
      <protection locked="0"/>
    </xf>
    <xf numFmtId="0" fontId="30" fillId="0" borderId="0" xfId="7" applyFont="1" applyAlignment="1">
      <alignment horizontal="center" vertical="center"/>
    </xf>
    <xf numFmtId="0" fontId="31" fillId="0" borderId="0" xfId="7" applyFont="1" applyFill="1" applyBorder="1" applyAlignment="1">
      <alignment horizontal="left" vertical="center" wrapText="1"/>
    </xf>
    <xf numFmtId="1" fontId="20" fillId="2" borderId="6" xfId="3" applyNumberFormat="1" applyFont="1" applyFill="1" applyBorder="1" applyAlignment="1" applyProtection="1">
      <alignment horizontal="center" vertical="center" wrapText="1"/>
      <protection locked="0"/>
    </xf>
    <xf numFmtId="164" fontId="20" fillId="2" borderId="6" xfId="3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2" applyFont="1" applyFill="1" applyBorder="1" applyAlignment="1" applyProtection="1">
      <alignment horizontal="center" vertical="center" wrapText="1"/>
      <protection locked="0"/>
    </xf>
    <xf numFmtId="0" fontId="32" fillId="0" borderId="0" xfId="7" applyFont="1" applyAlignment="1">
      <alignment horizontal="center" vertical="center"/>
    </xf>
    <xf numFmtId="0" fontId="20" fillId="2" borderId="6" xfId="2" applyFont="1" applyFill="1" applyBorder="1" applyAlignment="1" applyProtection="1">
      <alignment horizontal="center" vertical="center" textRotation="90" wrapText="1"/>
      <protection locked="0"/>
    </xf>
    <xf numFmtId="0" fontId="14" fillId="0" borderId="0" xfId="7" applyFont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22" fillId="0" borderId="0" xfId="7" applyFont="1" applyBorder="1" applyAlignment="1">
      <alignment horizontal="left"/>
    </xf>
    <xf numFmtId="0" fontId="22" fillId="0" borderId="10" xfId="7" applyFont="1" applyBorder="1" applyAlignment="1">
      <alignment horizontal="center" wrapText="1"/>
    </xf>
    <xf numFmtId="0" fontId="16" fillId="0" borderId="15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16" fillId="0" borderId="6" xfId="0" applyFont="1" applyBorder="1" applyAlignment="1">
      <alignment wrapText="1"/>
    </xf>
    <xf numFmtId="0" fontId="16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7" fillId="0" borderId="0" xfId="6" applyFont="1" applyAlignment="1">
      <alignment vertical="center" wrapText="1"/>
    </xf>
    <xf numFmtId="0" fontId="21" fillId="0" borderId="1" xfId="6" applyFont="1" applyBorder="1" applyAlignment="1"/>
    <xf numFmtId="0" fontId="21" fillId="0" borderId="0" xfId="6" applyFont="1" applyBorder="1" applyAlignment="1"/>
    <xf numFmtId="0" fontId="16" fillId="0" borderId="14" xfId="0" applyFont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37" fillId="0" borderId="12" xfId="6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8"/>
    <cellStyle name="Обычный 2 4 2" xfId="12"/>
    <cellStyle name="Обычный 2 5" xfId="10"/>
    <cellStyle name="Обычный 3" xfId="6"/>
    <cellStyle name="Обычный 3 2" xfId="11"/>
    <cellStyle name="Обычный 3 3" xfId="13"/>
    <cellStyle name="Обычный 4" xfId="7"/>
    <cellStyle name="Обычный 4 2" xfId="9"/>
    <cellStyle name="Обычный_Измайлово-2003" xfId="3"/>
    <cellStyle name="Обычный_Лист Microsoft Excel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opLeftCell="A6" workbookViewId="0">
      <selection activeCell="C5" sqref="C5:E5"/>
    </sheetView>
  </sheetViews>
  <sheetFormatPr defaultRowHeight="15" x14ac:dyDescent="0.25"/>
  <cols>
    <col min="1" max="1" width="4.140625" style="1" customWidth="1"/>
    <col min="2" max="2" width="30.5703125" style="1" customWidth="1"/>
    <col min="3" max="3" width="49.28515625" style="1" customWidth="1"/>
    <col min="4" max="4" width="25" style="1" customWidth="1"/>
    <col min="5" max="5" width="9.140625" style="1" customWidth="1"/>
    <col min="6" max="6" width="11.28515625" style="1" customWidth="1"/>
    <col min="7" max="16384" width="9.140625" style="1"/>
  </cols>
  <sheetData>
    <row r="1" spans="1:6" ht="30" x14ac:dyDescent="0.25">
      <c r="A1" s="99" t="s">
        <v>116</v>
      </c>
      <c r="B1" s="99"/>
      <c r="C1" s="99"/>
      <c r="D1" s="99"/>
      <c r="E1" s="99"/>
      <c r="F1" s="99"/>
    </row>
    <row r="2" spans="1:6" ht="24.75" customHeight="1" x14ac:dyDescent="0.25">
      <c r="A2" s="100" t="s">
        <v>0</v>
      </c>
      <c r="B2" s="100"/>
      <c r="C2" s="100"/>
      <c r="D2" s="100"/>
      <c r="E2" s="100"/>
      <c r="F2" s="100"/>
    </row>
    <row r="3" spans="1:6" ht="24.75" customHeight="1" x14ac:dyDescent="0.25">
      <c r="A3" s="101" t="s">
        <v>1</v>
      </c>
      <c r="B3" s="101"/>
      <c r="C3" s="101"/>
      <c r="D3" s="101"/>
      <c r="E3" s="101"/>
      <c r="F3" s="101"/>
    </row>
    <row r="4" spans="1:6" ht="23.25" x14ac:dyDescent="0.35">
      <c r="A4" s="103" t="s">
        <v>63</v>
      </c>
      <c r="B4" s="103"/>
      <c r="C4" s="103"/>
      <c r="D4" s="103"/>
      <c r="E4" s="103"/>
      <c r="F4" s="103"/>
    </row>
    <row r="5" spans="1:6" s="9" customFormat="1" ht="48" customHeight="1" x14ac:dyDescent="0.25">
      <c r="A5" s="104" t="s">
        <v>33</v>
      </c>
      <c r="B5" s="104"/>
      <c r="C5" s="105" t="s">
        <v>157</v>
      </c>
      <c r="D5" s="105"/>
      <c r="E5" s="105"/>
      <c r="F5" s="50"/>
    </row>
    <row r="6" spans="1:6" s="5" customFormat="1" x14ac:dyDescent="0.25">
      <c r="A6" s="11" t="s">
        <v>17</v>
      </c>
      <c r="B6" s="11"/>
      <c r="C6" s="2"/>
      <c r="D6" s="2"/>
      <c r="E6" s="106" t="s">
        <v>117</v>
      </c>
      <c r="F6" s="106"/>
    </row>
    <row r="7" spans="1:6" s="5" customFormat="1" ht="15" customHeight="1" x14ac:dyDescent="0.25">
      <c r="A7" s="107" t="s">
        <v>2</v>
      </c>
      <c r="B7" s="109" t="s">
        <v>22</v>
      </c>
      <c r="C7" s="109" t="s">
        <v>23</v>
      </c>
      <c r="D7" s="109" t="s">
        <v>18</v>
      </c>
      <c r="E7" s="107" t="s">
        <v>14</v>
      </c>
      <c r="F7" s="111" t="s">
        <v>6</v>
      </c>
    </row>
    <row r="8" spans="1:6" s="5" customFormat="1" ht="36" customHeight="1" x14ac:dyDescent="0.25">
      <c r="A8" s="108"/>
      <c r="B8" s="110"/>
      <c r="C8" s="110"/>
      <c r="D8" s="110"/>
      <c r="E8" s="108"/>
      <c r="F8" s="112"/>
    </row>
    <row r="9" spans="1:6" s="5" customFormat="1" ht="32.25" customHeight="1" x14ac:dyDescent="0.25">
      <c r="A9" s="6">
        <f>RANK(F9,F$9:F$11,0)</f>
        <v>1</v>
      </c>
      <c r="B9" s="56" t="s">
        <v>122</v>
      </c>
      <c r="C9" s="90" t="s">
        <v>83</v>
      </c>
      <c r="D9" s="3" t="s">
        <v>35</v>
      </c>
      <c r="E9" s="7">
        <v>145</v>
      </c>
      <c r="F9" s="61">
        <f>E9/2.1</f>
        <v>69.047619047619051</v>
      </c>
    </row>
    <row r="10" spans="1:6" s="5" customFormat="1" ht="32.25" customHeight="1" x14ac:dyDescent="0.25">
      <c r="A10" s="6">
        <f>RANK(F10,F$9:F$11,0)</f>
        <v>2</v>
      </c>
      <c r="B10" s="54" t="s">
        <v>124</v>
      </c>
      <c r="C10" s="54" t="s">
        <v>37</v>
      </c>
      <c r="D10" s="3" t="s">
        <v>35</v>
      </c>
      <c r="E10" s="7">
        <v>142</v>
      </c>
      <c r="F10" s="61">
        <f>E10/2.1</f>
        <v>67.61904761904762</v>
      </c>
    </row>
    <row r="11" spans="1:6" s="5" customFormat="1" ht="32.25" customHeight="1" x14ac:dyDescent="0.25">
      <c r="A11" s="6">
        <f>RANK(F11,F$9:F$11,0)</f>
        <v>3</v>
      </c>
      <c r="B11" s="54" t="s">
        <v>91</v>
      </c>
      <c r="C11" s="54" t="s">
        <v>38</v>
      </c>
      <c r="D11" s="3" t="s">
        <v>35</v>
      </c>
      <c r="E11" s="7">
        <v>140</v>
      </c>
      <c r="F11" s="61">
        <f>E11/2.1</f>
        <v>66.666666666666657</v>
      </c>
    </row>
    <row r="12" spans="1:6" s="4" customFormat="1" ht="23.25" x14ac:dyDescent="0.35">
      <c r="A12" s="103" t="s">
        <v>24</v>
      </c>
      <c r="B12" s="103"/>
      <c r="C12" s="103"/>
      <c r="D12" s="103"/>
      <c r="E12" s="103"/>
      <c r="F12" s="103"/>
    </row>
    <row r="13" spans="1:6" s="2" customFormat="1" ht="38.25" customHeight="1" x14ac:dyDescent="0.25">
      <c r="A13" s="6">
        <f>RANK(F13,F$13:F$15,0)</f>
        <v>1</v>
      </c>
      <c r="B13" s="89" t="s">
        <v>64</v>
      </c>
      <c r="C13" s="90" t="s">
        <v>83</v>
      </c>
      <c r="D13" s="3" t="s">
        <v>35</v>
      </c>
      <c r="E13" s="7">
        <v>164</v>
      </c>
      <c r="F13" s="8">
        <f t="shared" ref="F13:F15" si="0">E13/2.3</f>
        <v>71.304347826086968</v>
      </c>
    </row>
    <row r="14" spans="1:6" s="2" customFormat="1" ht="38.25" customHeight="1" x14ac:dyDescent="0.25">
      <c r="A14" s="6">
        <f>RANK(F14,F$13:F$15,0)</f>
        <v>2</v>
      </c>
      <c r="B14" s="90" t="s">
        <v>122</v>
      </c>
      <c r="C14" s="54" t="s">
        <v>38</v>
      </c>
      <c r="D14" s="3" t="s">
        <v>35</v>
      </c>
      <c r="E14" s="7">
        <v>152.5</v>
      </c>
      <c r="F14" s="8">
        <f t="shared" si="0"/>
        <v>66.304347826086968</v>
      </c>
    </row>
    <row r="15" spans="1:6" s="2" customFormat="1" ht="38.25" customHeight="1" x14ac:dyDescent="0.25">
      <c r="A15" s="6">
        <f>RANK(F15,F$13:F$15,0)</f>
        <v>3</v>
      </c>
      <c r="B15" s="90" t="s">
        <v>123</v>
      </c>
      <c r="C15" s="55" t="s">
        <v>84</v>
      </c>
      <c r="D15" s="3" t="s">
        <v>35</v>
      </c>
      <c r="E15" s="7">
        <v>144.5</v>
      </c>
      <c r="F15" s="8">
        <f t="shared" si="0"/>
        <v>62.826086956521742</v>
      </c>
    </row>
    <row r="16" spans="1:6" x14ac:dyDescent="0.25">
      <c r="A16" s="2"/>
      <c r="B16" s="2"/>
      <c r="C16" s="2"/>
      <c r="D16" s="2"/>
      <c r="E16" s="2"/>
      <c r="F16" s="2"/>
    </row>
    <row r="17" spans="1:12" s="4" customFormat="1" ht="33.75" customHeight="1" x14ac:dyDescent="0.25">
      <c r="A17" s="12"/>
      <c r="B17" s="13" t="s">
        <v>11</v>
      </c>
      <c r="C17" s="12"/>
      <c r="D17" s="102" t="s">
        <v>118</v>
      </c>
      <c r="E17" s="102"/>
      <c r="F17" s="102"/>
      <c r="G17" s="162"/>
      <c r="H17" s="162"/>
      <c r="I17" s="162"/>
      <c r="J17" s="162"/>
      <c r="K17" s="162"/>
      <c r="L17" s="162"/>
    </row>
    <row r="18" spans="1:12" s="4" customFormat="1" ht="33.75" customHeight="1" x14ac:dyDescent="0.25">
      <c r="A18" s="12"/>
      <c r="B18" s="13" t="s">
        <v>12</v>
      </c>
      <c r="C18" s="12"/>
      <c r="D18" s="102" t="s">
        <v>34</v>
      </c>
      <c r="E18" s="102"/>
      <c r="F18" s="102"/>
    </row>
    <row r="19" spans="1:12" s="4" customFormat="1" ht="25.5" customHeight="1" x14ac:dyDescent="0.25"/>
  </sheetData>
  <sortState ref="A9:L11">
    <sortCondition ref="A9"/>
  </sortState>
  <mergeCells count="16">
    <mergeCell ref="A1:F1"/>
    <mergeCell ref="A2:F2"/>
    <mergeCell ref="A3:F3"/>
    <mergeCell ref="D17:F17"/>
    <mergeCell ref="D18:F18"/>
    <mergeCell ref="A12:F12"/>
    <mergeCell ref="A4:F4"/>
    <mergeCell ref="A5:B5"/>
    <mergeCell ref="C5:E5"/>
    <mergeCell ref="E6:F6"/>
    <mergeCell ref="A7:A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view="pageBreakPreview" topLeftCell="A4" zoomScale="87" zoomScaleNormal="90" zoomScaleSheetLayoutView="70" workbookViewId="0">
      <selection activeCell="S14" sqref="S14"/>
    </sheetView>
  </sheetViews>
  <sheetFormatPr defaultRowHeight="15" x14ac:dyDescent="0.25"/>
  <cols>
    <col min="1" max="1" width="3.85546875" style="1" customWidth="1"/>
    <col min="2" max="2" width="26" style="1" customWidth="1"/>
    <col min="3" max="3" width="5.5703125" style="1" customWidth="1"/>
    <col min="4" max="4" width="40.28515625" style="1" customWidth="1"/>
    <col min="5" max="5" width="26.5703125" style="1" customWidth="1"/>
    <col min="6" max="6" width="7" style="1" customWidth="1"/>
    <col min="7" max="7" width="9.42578125" style="1" customWidth="1"/>
    <col min="8" max="8" width="4.7109375" style="1" customWidth="1"/>
    <col min="9" max="12" width="7.28515625" style="1" customWidth="1"/>
    <col min="13" max="13" width="10" style="1" customWidth="1"/>
    <col min="14" max="14" width="4.140625" style="1" customWidth="1"/>
    <col min="15" max="15" width="2.5703125" style="1" customWidth="1"/>
    <col min="16" max="16" width="2.42578125" style="1" customWidth="1"/>
    <col min="17" max="17" width="8" style="1" customWidth="1"/>
    <col min="18" max="18" width="10.140625" style="1" customWidth="1"/>
    <col min="19" max="19" width="6.140625" style="1" customWidth="1"/>
    <col min="20" max="16384" width="9.140625" style="1"/>
  </cols>
  <sheetData>
    <row r="1" spans="1:19" s="84" customFormat="1" ht="46.5" x14ac:dyDescent="0.7">
      <c r="A1" s="113" t="s">
        <v>116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s="14" customFormat="1" ht="23.25" customHeight="1" x14ac:dyDescent="0.25">
      <c r="A2" s="135" t="s">
        <v>45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19" s="14" customFormat="1" ht="23.25" customHeight="1" x14ac:dyDescent="0.25">
      <c r="A3" s="114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9" s="14" customFormat="1" ht="23.25" customHeight="1" x14ac:dyDescent="0.25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9" s="14" customFormat="1" ht="23.25" customHeight="1" x14ac:dyDescent="0.25">
      <c r="A5" s="116" t="s">
        <v>54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</row>
    <row r="6" spans="1:19" s="4" customFormat="1" ht="53.25" customHeight="1" x14ac:dyDescent="0.25">
      <c r="A6" s="138" t="s">
        <v>33</v>
      </c>
      <c r="B6" s="138"/>
      <c r="C6" s="139" t="s">
        <v>173</v>
      </c>
      <c r="D6" s="139"/>
      <c r="E6" s="139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9" s="52" customFormat="1" ht="23.25" customHeight="1" x14ac:dyDescent="0.3">
      <c r="A7" s="81" t="s">
        <v>17</v>
      </c>
      <c r="B7" s="81"/>
      <c r="C7" s="82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136" t="s">
        <v>162</v>
      </c>
      <c r="P7" s="136"/>
      <c r="Q7" s="136"/>
      <c r="R7" s="136"/>
      <c r="S7" s="136"/>
    </row>
    <row r="8" spans="1:19" s="2" customFormat="1" ht="15" customHeight="1" x14ac:dyDescent="0.25">
      <c r="A8" s="107" t="s">
        <v>2</v>
      </c>
      <c r="B8" s="109" t="s">
        <v>22</v>
      </c>
      <c r="C8" s="119" t="s">
        <v>3</v>
      </c>
      <c r="D8" s="109" t="s">
        <v>23</v>
      </c>
      <c r="E8" s="109" t="s">
        <v>18</v>
      </c>
      <c r="F8" s="140" t="s">
        <v>21</v>
      </c>
      <c r="G8" s="140"/>
      <c r="H8" s="140"/>
      <c r="I8" s="141" t="s">
        <v>20</v>
      </c>
      <c r="J8" s="142"/>
      <c r="K8" s="142"/>
      <c r="L8" s="142"/>
      <c r="M8" s="142"/>
      <c r="N8" s="143"/>
      <c r="O8" s="144" t="s">
        <v>19</v>
      </c>
      <c r="P8" s="144" t="s">
        <v>5</v>
      </c>
      <c r="Q8" s="107" t="s">
        <v>14</v>
      </c>
      <c r="R8" s="111" t="s">
        <v>6</v>
      </c>
      <c r="S8" s="133" t="s">
        <v>7</v>
      </c>
    </row>
    <row r="9" spans="1:19" s="2" customFormat="1" ht="56.25" customHeight="1" x14ac:dyDescent="0.25">
      <c r="A9" s="108"/>
      <c r="B9" s="110"/>
      <c r="C9" s="123"/>
      <c r="D9" s="110"/>
      <c r="E9" s="110"/>
      <c r="F9" s="42" t="s">
        <v>8</v>
      </c>
      <c r="G9" s="43" t="s">
        <v>9</v>
      </c>
      <c r="H9" s="44" t="s">
        <v>2</v>
      </c>
      <c r="I9" s="44" t="s">
        <v>70</v>
      </c>
      <c r="J9" s="44" t="s">
        <v>71</v>
      </c>
      <c r="K9" s="44" t="s">
        <v>72</v>
      </c>
      <c r="L9" s="44" t="s">
        <v>73</v>
      </c>
      <c r="M9" s="45" t="s">
        <v>9</v>
      </c>
      <c r="N9" s="44" t="s">
        <v>2</v>
      </c>
      <c r="O9" s="145"/>
      <c r="P9" s="145"/>
      <c r="Q9" s="108"/>
      <c r="R9" s="112"/>
      <c r="S9" s="134"/>
    </row>
    <row r="10" spans="1:19" s="78" customFormat="1" ht="33" customHeight="1" x14ac:dyDescent="0.25">
      <c r="A10" s="75">
        <f>RANK(R10,R$10:R$14,0)</f>
        <v>1</v>
      </c>
      <c r="B10" s="54" t="s">
        <v>48</v>
      </c>
      <c r="C10" s="92">
        <v>1</v>
      </c>
      <c r="D10" s="54" t="s">
        <v>89</v>
      </c>
      <c r="E10" s="64" t="s">
        <v>42</v>
      </c>
      <c r="F10" s="76">
        <v>173.5</v>
      </c>
      <c r="G10" s="8">
        <f>F10/2.5</f>
        <v>69.400000000000006</v>
      </c>
      <c r="H10" s="75">
        <f>RANK(G10,G$10:G$14,0)</f>
        <v>1</v>
      </c>
      <c r="I10" s="76">
        <v>7</v>
      </c>
      <c r="J10" s="76">
        <v>6.9</v>
      </c>
      <c r="K10" s="76">
        <v>7</v>
      </c>
      <c r="L10" s="76">
        <v>7</v>
      </c>
      <c r="M10" s="77">
        <f>(I10+J10+L10+K10)/0.4</f>
        <v>69.749999999999986</v>
      </c>
      <c r="N10" s="75">
        <f>RANK(M10,M$10:M$14,0)</f>
        <v>2</v>
      </c>
      <c r="O10" s="75"/>
      <c r="P10" s="75"/>
      <c r="Q10" s="76">
        <f>(F10+I10)</f>
        <v>180.5</v>
      </c>
      <c r="R10" s="77">
        <f>(G10+M10)/2</f>
        <v>69.574999999999989</v>
      </c>
      <c r="S10" s="88">
        <v>2</v>
      </c>
    </row>
    <row r="11" spans="1:19" s="78" customFormat="1" ht="33" customHeight="1" x14ac:dyDescent="0.25">
      <c r="A11" s="75">
        <f>RANK(R11,R$10:R$14,0)</f>
        <v>2</v>
      </c>
      <c r="B11" s="56" t="s">
        <v>106</v>
      </c>
      <c r="C11" s="92">
        <v>1</v>
      </c>
      <c r="D11" s="62" t="s">
        <v>94</v>
      </c>
      <c r="E11" s="64" t="s">
        <v>42</v>
      </c>
      <c r="F11" s="76">
        <v>161</v>
      </c>
      <c r="G11" s="8">
        <f>F11/2.5</f>
        <v>64.400000000000006</v>
      </c>
      <c r="H11" s="75">
        <f>RANK(G11,G$10:G$14,0)</f>
        <v>4</v>
      </c>
      <c r="I11" s="76">
        <v>7</v>
      </c>
      <c r="J11" s="76">
        <v>7</v>
      </c>
      <c r="K11" s="76">
        <v>7</v>
      </c>
      <c r="L11" s="76">
        <v>7</v>
      </c>
      <c r="M11" s="77">
        <f>(I11+J11+L11+K11)/0.4</f>
        <v>70</v>
      </c>
      <c r="N11" s="75">
        <f>RANK(M11,M$10:M$14,0)</f>
        <v>1</v>
      </c>
      <c r="O11" s="75"/>
      <c r="P11" s="75"/>
      <c r="Q11" s="76">
        <f>(F11+I11)</f>
        <v>168</v>
      </c>
      <c r="R11" s="77">
        <f>(G11+M11)/2</f>
        <v>67.2</v>
      </c>
      <c r="S11" s="88">
        <v>2</v>
      </c>
    </row>
    <row r="12" spans="1:19" s="78" customFormat="1" ht="33" customHeight="1" x14ac:dyDescent="0.25">
      <c r="A12" s="75">
        <f>RANK(R12,R$10:R$14,0)</f>
        <v>3</v>
      </c>
      <c r="B12" s="56" t="s">
        <v>81</v>
      </c>
      <c r="C12" s="94">
        <v>2</v>
      </c>
      <c r="D12" s="55" t="s">
        <v>40</v>
      </c>
      <c r="E12" s="64" t="s">
        <v>42</v>
      </c>
      <c r="F12" s="76">
        <v>165</v>
      </c>
      <c r="G12" s="8">
        <f>F12/2.5</f>
        <v>66</v>
      </c>
      <c r="H12" s="75">
        <f>RANK(G12,G$10:G$14,0)</f>
        <v>2</v>
      </c>
      <c r="I12" s="76">
        <v>6.7</v>
      </c>
      <c r="J12" s="76">
        <v>6.7</v>
      </c>
      <c r="K12" s="76">
        <v>6.8</v>
      </c>
      <c r="L12" s="76">
        <v>6.8</v>
      </c>
      <c r="M12" s="77">
        <f>(I12+J12+L12+K12)/0.4</f>
        <v>67.5</v>
      </c>
      <c r="N12" s="75">
        <f>RANK(M12,M$10:M$14,0)</f>
        <v>3</v>
      </c>
      <c r="O12" s="75"/>
      <c r="P12" s="75"/>
      <c r="Q12" s="76">
        <f>(F12+I12)</f>
        <v>171.7</v>
      </c>
      <c r="R12" s="77">
        <f>(G12+M12)/2</f>
        <v>66.75</v>
      </c>
      <c r="S12" s="88">
        <v>3</v>
      </c>
    </row>
    <row r="13" spans="1:19" s="78" customFormat="1" ht="33" customHeight="1" x14ac:dyDescent="0.25">
      <c r="A13" s="75">
        <f>RANK(R13,R$10:R$14,0)</f>
        <v>4</v>
      </c>
      <c r="B13" s="56" t="s">
        <v>175</v>
      </c>
      <c r="C13" s="94">
        <v>2</v>
      </c>
      <c r="D13" s="62" t="s">
        <v>94</v>
      </c>
      <c r="E13" s="64" t="s">
        <v>42</v>
      </c>
      <c r="F13" s="76">
        <v>163</v>
      </c>
      <c r="G13" s="8">
        <f>F13/2.5</f>
        <v>65.2</v>
      </c>
      <c r="H13" s="75">
        <f>RANK(G13,G$10:G$14,0)</f>
        <v>3</v>
      </c>
      <c r="I13" s="76">
        <v>6.7</v>
      </c>
      <c r="J13" s="76">
        <v>6.5</v>
      </c>
      <c r="K13" s="76">
        <v>6.5</v>
      </c>
      <c r="L13" s="76">
        <v>6.5</v>
      </c>
      <c r="M13" s="77">
        <f>(I13+J13+L13+K13)/0.4</f>
        <v>65.5</v>
      </c>
      <c r="N13" s="75">
        <f>RANK(M13,M$10:M$14,0)</f>
        <v>5</v>
      </c>
      <c r="O13" s="75"/>
      <c r="P13" s="75"/>
      <c r="Q13" s="76">
        <f>(F13+I13)</f>
        <v>169.7</v>
      </c>
      <c r="R13" s="77">
        <f>(G13+M13)/2</f>
        <v>65.349999999999994</v>
      </c>
      <c r="S13" s="88">
        <v>3</v>
      </c>
    </row>
    <row r="14" spans="1:19" s="78" customFormat="1" ht="33" customHeight="1" x14ac:dyDescent="0.25">
      <c r="A14" s="75">
        <f>RANK(R14,R$10:R$14,0)</f>
        <v>5</v>
      </c>
      <c r="B14" s="56" t="s">
        <v>52</v>
      </c>
      <c r="C14" s="74">
        <v>2</v>
      </c>
      <c r="D14" s="55" t="s">
        <v>174</v>
      </c>
      <c r="E14" s="64" t="s">
        <v>42</v>
      </c>
      <c r="F14" s="76">
        <v>155</v>
      </c>
      <c r="G14" s="8">
        <f>F14/2.5</f>
        <v>62</v>
      </c>
      <c r="H14" s="75">
        <f>RANK(G14,G$10:G$14,0)</f>
        <v>5</v>
      </c>
      <c r="I14" s="76">
        <v>6.8</v>
      </c>
      <c r="J14" s="76">
        <v>6.7</v>
      </c>
      <c r="K14" s="76">
        <v>6.7</v>
      </c>
      <c r="L14" s="76">
        <v>6.7</v>
      </c>
      <c r="M14" s="77">
        <f>(I14+J14+L14+K14)/0.4</f>
        <v>67.249999999999986</v>
      </c>
      <c r="N14" s="75">
        <f>RANK(M14,M$10:M$14,0)</f>
        <v>4</v>
      </c>
      <c r="O14" s="75"/>
      <c r="P14" s="75"/>
      <c r="Q14" s="76">
        <f>(F14+I14)</f>
        <v>161.80000000000001</v>
      </c>
      <c r="R14" s="77">
        <f>(G14+M14)/2</f>
        <v>64.625</v>
      </c>
      <c r="S14" s="88" t="s">
        <v>104</v>
      </c>
    </row>
    <row r="15" spans="1:19" s="2" customFormat="1" ht="11.25" customHeight="1" x14ac:dyDescent="0.25"/>
    <row r="16" spans="1:19" s="48" customFormat="1" ht="20.25" customHeight="1" x14ac:dyDescent="0.25">
      <c r="B16" s="48" t="s">
        <v>11</v>
      </c>
      <c r="F16" s="137" t="s">
        <v>118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</row>
    <row r="17" spans="2:18" s="48" customFormat="1" ht="20.25" customHeight="1" x14ac:dyDescent="0.25">
      <c r="B17" s="48" t="s">
        <v>12</v>
      </c>
      <c r="F17" s="137" t="s">
        <v>39</v>
      </c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</row>
  </sheetData>
  <sortState ref="A10:S13">
    <sortCondition ref="A10"/>
  </sortState>
  <mergeCells count="22">
    <mergeCell ref="F16:R16"/>
    <mergeCell ref="A6:B6"/>
    <mergeCell ref="C6:E6"/>
    <mergeCell ref="A1:R1"/>
    <mergeCell ref="A2:R2"/>
    <mergeCell ref="A3:R3"/>
    <mergeCell ref="A4:R4"/>
    <mergeCell ref="A5:R5"/>
    <mergeCell ref="F17:R17"/>
    <mergeCell ref="O7:S7"/>
    <mergeCell ref="A8:A9"/>
    <mergeCell ref="B8:B9"/>
    <mergeCell ref="C8:C9"/>
    <mergeCell ref="D8:D9"/>
    <mergeCell ref="E8:E9"/>
    <mergeCell ref="F8:H8"/>
    <mergeCell ref="I8:N8"/>
    <mergeCell ref="O8:O9"/>
    <mergeCell ref="P8:P9"/>
    <mergeCell ref="Q8:Q9"/>
    <mergeCell ref="R8:R9"/>
    <mergeCell ref="S8:S9"/>
  </mergeCells>
  <pageMargins left="0" right="0" top="0" bottom="0" header="0.31496062992125984" footer="0.31496062992125984"/>
  <pageSetup paperSize="9" scale="68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view="pageBreakPreview" topLeftCell="A3" zoomScale="89" zoomScaleNormal="100" zoomScaleSheetLayoutView="89" workbookViewId="0">
      <selection activeCell="E11" sqref="E11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6.140625" style="1" customWidth="1"/>
    <col min="4" max="4" width="35.42578125" style="1" customWidth="1"/>
    <col min="5" max="5" width="27.28515625" style="1" customWidth="1"/>
    <col min="6" max="6" width="7.140625" style="1" customWidth="1"/>
    <col min="7" max="7" width="9.28515625" style="1" customWidth="1"/>
    <col min="8" max="8" width="3.42578125" style="1" customWidth="1"/>
    <col min="9" max="9" width="7.7109375" style="1" customWidth="1"/>
    <col min="10" max="10" width="9.7109375" style="1" customWidth="1"/>
    <col min="11" max="11" width="3.28515625" style="1" customWidth="1"/>
    <col min="12" max="12" width="7.28515625" style="1" customWidth="1"/>
    <col min="13" max="13" width="9.42578125" style="1" customWidth="1"/>
    <col min="14" max="14" width="3.2851562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9" width="4.7109375" style="1" customWidth="1"/>
    <col min="20" max="16384" width="9.140625" style="1"/>
  </cols>
  <sheetData>
    <row r="1" spans="1:22" ht="45" customHeight="1" x14ac:dyDescent="0.25">
      <c r="A1" s="113" t="s">
        <v>116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22" s="52" customFormat="1" ht="24" customHeight="1" x14ac:dyDescent="0.3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22" s="52" customFormat="1" ht="24" customHeight="1" x14ac:dyDescent="0.3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22" s="52" customFormat="1" ht="24" customHeight="1" x14ac:dyDescent="0.3">
      <c r="A4" s="116" t="s">
        <v>47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22" s="49" customFormat="1" ht="51" customHeight="1" x14ac:dyDescent="0.25">
      <c r="A5" s="104" t="s">
        <v>33</v>
      </c>
      <c r="B5" s="104"/>
      <c r="C5" s="105" t="s">
        <v>179</v>
      </c>
      <c r="D5" s="105"/>
      <c r="E5" s="105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2" s="14" customFormat="1" ht="15.75" customHeight="1" x14ac:dyDescent="0.25">
      <c r="A6" s="117" t="s">
        <v>17</v>
      </c>
      <c r="B6" s="117"/>
      <c r="C6" s="117"/>
      <c r="D6" s="117"/>
      <c r="E6" s="46"/>
      <c r="F6" s="47"/>
      <c r="G6" s="2"/>
      <c r="H6" s="2"/>
      <c r="I6" s="2"/>
      <c r="J6" s="2"/>
      <c r="K6" s="2"/>
      <c r="L6" s="2"/>
      <c r="M6" s="2"/>
      <c r="N6" s="106" t="s">
        <v>176</v>
      </c>
      <c r="O6" s="106"/>
      <c r="P6" s="106"/>
      <c r="Q6" s="106"/>
      <c r="R6" s="106"/>
      <c r="S6" s="106"/>
    </row>
    <row r="7" spans="1:22" s="10" customFormat="1" ht="15" customHeight="1" x14ac:dyDescent="0.3">
      <c r="A7" s="119" t="s">
        <v>2</v>
      </c>
      <c r="B7" s="121" t="s">
        <v>25</v>
      </c>
      <c r="C7" s="119" t="s">
        <v>3</v>
      </c>
      <c r="D7" s="121" t="s">
        <v>26</v>
      </c>
      <c r="E7" s="121" t="s">
        <v>18</v>
      </c>
      <c r="F7" s="124" t="s">
        <v>15</v>
      </c>
      <c r="G7" s="124"/>
      <c r="H7" s="124"/>
      <c r="I7" s="125" t="s">
        <v>4</v>
      </c>
      <c r="J7" s="126"/>
      <c r="K7" s="127"/>
      <c r="L7" s="125" t="s">
        <v>13</v>
      </c>
      <c r="M7" s="126"/>
      <c r="N7" s="127"/>
      <c r="O7" s="129" t="s">
        <v>19</v>
      </c>
      <c r="P7" s="129" t="s">
        <v>5</v>
      </c>
      <c r="Q7" s="119" t="s">
        <v>14</v>
      </c>
      <c r="R7" s="131" t="s">
        <v>6</v>
      </c>
      <c r="S7" s="133" t="s">
        <v>7</v>
      </c>
    </row>
    <row r="8" spans="1:22" s="10" customFormat="1" ht="36" customHeight="1" x14ac:dyDescent="0.3">
      <c r="A8" s="120"/>
      <c r="B8" s="122"/>
      <c r="C8" s="123"/>
      <c r="D8" s="122"/>
      <c r="E8" s="122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30"/>
      <c r="P8" s="130"/>
      <c r="Q8" s="120"/>
      <c r="R8" s="132"/>
      <c r="S8" s="134"/>
    </row>
    <row r="9" spans="1:22" s="10" customFormat="1" ht="30" customHeight="1" x14ac:dyDescent="0.3">
      <c r="A9" s="19">
        <f>RANK(R9,R$9:R$11,0)</f>
        <v>1</v>
      </c>
      <c r="B9" s="54" t="s">
        <v>177</v>
      </c>
      <c r="C9" s="57" t="s">
        <v>95</v>
      </c>
      <c r="D9" s="55" t="s">
        <v>178</v>
      </c>
      <c r="E9" s="68" t="s">
        <v>42</v>
      </c>
      <c r="F9" s="20">
        <v>214.5</v>
      </c>
      <c r="G9" s="21">
        <f>F9/3.3</f>
        <v>65</v>
      </c>
      <c r="H9" s="19">
        <f>RANK(G9,G$9:G$11,0)</f>
        <v>1</v>
      </c>
      <c r="I9" s="20">
        <v>210</v>
      </c>
      <c r="J9" s="21">
        <f>I9/3.3</f>
        <v>63.63636363636364</v>
      </c>
      <c r="K9" s="19">
        <f>RANK(J9,J$9:J$11,0)</f>
        <v>1</v>
      </c>
      <c r="L9" s="20">
        <v>210.5</v>
      </c>
      <c r="M9" s="21">
        <f>L9/3.3</f>
        <v>63.787878787878789</v>
      </c>
      <c r="N9" s="19">
        <f>RANK(M9,M$9:M$11,0)</f>
        <v>1</v>
      </c>
      <c r="O9" s="19"/>
      <c r="P9" s="19"/>
      <c r="Q9" s="20">
        <f>F9+L9+I9</f>
        <v>635</v>
      </c>
      <c r="R9" s="21">
        <f>(G9+J9+M9)/3</f>
        <v>64.141414141414131</v>
      </c>
      <c r="S9" s="22">
        <v>2</v>
      </c>
    </row>
    <row r="10" spans="1:22" s="10" customFormat="1" ht="30" customHeight="1" x14ac:dyDescent="0.3">
      <c r="A10" s="19">
        <f>RANK(R10,R$9:R$11,0)</f>
        <v>2</v>
      </c>
      <c r="B10" s="54" t="s">
        <v>131</v>
      </c>
      <c r="C10" s="53" t="s">
        <v>95</v>
      </c>
      <c r="D10" s="55" t="s">
        <v>135</v>
      </c>
      <c r="E10" s="68" t="s">
        <v>69</v>
      </c>
      <c r="F10" s="20">
        <v>206</v>
      </c>
      <c r="G10" s="21">
        <f>F10/3.3</f>
        <v>62.424242424242429</v>
      </c>
      <c r="H10" s="19">
        <f>RANK(G10,G$9:G$11,0)</f>
        <v>2</v>
      </c>
      <c r="I10" s="20">
        <v>203</v>
      </c>
      <c r="J10" s="21">
        <f>I10/3.3</f>
        <v>61.515151515151516</v>
      </c>
      <c r="K10" s="19">
        <f>RANK(J10,J$9:J$11,0)</f>
        <v>2</v>
      </c>
      <c r="L10" s="20">
        <v>199.5</v>
      </c>
      <c r="M10" s="21">
        <f>L10/3.3</f>
        <v>60.45454545454546</v>
      </c>
      <c r="N10" s="19">
        <f>RANK(M10,M$9:M$11,0)</f>
        <v>2</v>
      </c>
      <c r="O10" s="19"/>
      <c r="P10" s="19"/>
      <c r="Q10" s="20">
        <f>F10+L10+I10</f>
        <v>608.5</v>
      </c>
      <c r="R10" s="21">
        <f>(G10+J10+M10)/3</f>
        <v>61.464646464646471</v>
      </c>
      <c r="S10" s="22">
        <v>3</v>
      </c>
      <c r="T10" s="67"/>
      <c r="U10" s="67"/>
      <c r="V10" s="67"/>
    </row>
    <row r="11" spans="1:22" s="67" customFormat="1" ht="30" customHeight="1" x14ac:dyDescent="0.3">
      <c r="A11" s="19">
        <f>RANK(R11,R$9:R$11,0)</f>
        <v>3</v>
      </c>
      <c r="B11" s="56" t="s">
        <v>138</v>
      </c>
      <c r="C11" s="74">
        <v>3</v>
      </c>
      <c r="D11" s="62" t="s">
        <v>136</v>
      </c>
      <c r="E11" s="68" t="s">
        <v>69</v>
      </c>
      <c r="F11" s="20">
        <v>196.5</v>
      </c>
      <c r="G11" s="21">
        <f>F11/3.3</f>
        <v>59.545454545454547</v>
      </c>
      <c r="H11" s="19">
        <f>RANK(G11,G$9:G$11,0)</f>
        <v>3</v>
      </c>
      <c r="I11" s="20">
        <v>202</v>
      </c>
      <c r="J11" s="21">
        <f>I11/3.3</f>
        <v>61.212121212121218</v>
      </c>
      <c r="K11" s="19">
        <f>RANK(J11,J$9:J$11,0)</f>
        <v>3</v>
      </c>
      <c r="L11" s="20">
        <v>193.5</v>
      </c>
      <c r="M11" s="21">
        <f>L11/3.3</f>
        <v>58.63636363636364</v>
      </c>
      <c r="N11" s="19">
        <f>RANK(M11,M$9:M$11,0)</f>
        <v>3</v>
      </c>
      <c r="O11" s="19"/>
      <c r="P11" s="19"/>
      <c r="Q11" s="20">
        <f>F11+L11+I11</f>
        <v>592</v>
      </c>
      <c r="R11" s="21">
        <f>(G11+J11+M11)/3</f>
        <v>59.797979797979799</v>
      </c>
      <c r="S11" s="22" t="s">
        <v>104</v>
      </c>
      <c r="T11" s="10"/>
      <c r="U11" s="10"/>
      <c r="V11" s="10"/>
    </row>
    <row r="12" spans="1:22" s="12" customFormat="1" ht="15.75" x14ac:dyDescent="0.25">
      <c r="S12" s="13"/>
    </row>
    <row r="13" spans="1:22" s="13" customFormat="1" ht="32.25" customHeight="1" x14ac:dyDescent="0.25">
      <c r="B13" s="13" t="s">
        <v>11</v>
      </c>
      <c r="J13" s="128" t="s">
        <v>118</v>
      </c>
      <c r="K13" s="128"/>
      <c r="L13" s="128"/>
      <c r="M13" s="128"/>
      <c r="N13" s="128"/>
      <c r="O13" s="128"/>
      <c r="P13" s="128"/>
      <c r="Q13" s="128"/>
      <c r="R13" s="128"/>
      <c r="S13" s="48"/>
      <c r="T13" s="48"/>
      <c r="U13" s="48"/>
      <c r="V13" s="48"/>
    </row>
    <row r="14" spans="1:22" s="13" customFormat="1" ht="32.25" customHeight="1" x14ac:dyDescent="0.25">
      <c r="B14" s="13" t="s">
        <v>12</v>
      </c>
      <c r="J14" s="128" t="s">
        <v>34</v>
      </c>
      <c r="K14" s="128"/>
      <c r="L14" s="128"/>
      <c r="M14" s="128"/>
      <c r="N14" s="128"/>
      <c r="O14" s="128"/>
      <c r="P14" s="128"/>
      <c r="Q14" s="128"/>
      <c r="R14" s="128"/>
      <c r="S14" s="1"/>
    </row>
  </sheetData>
  <sortState ref="A9:V11">
    <sortCondition ref="A9"/>
  </sortState>
  <mergeCells count="23">
    <mergeCell ref="A1:R1"/>
    <mergeCell ref="A2:R2"/>
    <mergeCell ref="A3:R3"/>
    <mergeCell ref="A4:R4"/>
    <mergeCell ref="A5:B5"/>
    <mergeCell ref="C5:E5"/>
    <mergeCell ref="S7:S8"/>
    <mergeCell ref="A6:D6"/>
    <mergeCell ref="N6:S6"/>
    <mergeCell ref="A7:A8"/>
    <mergeCell ref="B7:B8"/>
    <mergeCell ref="C7:C8"/>
    <mergeCell ref="D7:D8"/>
    <mergeCell ref="E7:E8"/>
    <mergeCell ref="F7:H7"/>
    <mergeCell ref="I7:K7"/>
    <mergeCell ref="L7:N7"/>
    <mergeCell ref="J13:R13"/>
    <mergeCell ref="J14:R14"/>
    <mergeCell ref="O7:O8"/>
    <mergeCell ref="P7:P8"/>
    <mergeCell ref="Q7:Q8"/>
    <mergeCell ref="R7:R8"/>
  </mergeCells>
  <pageMargins left="0" right="0" top="0" bottom="0" header="0.31496062992125984" footer="0.31496062992125984"/>
  <pageSetup paperSize="9" scale="78" orientation="landscape" r:id="rId1"/>
  <rowBreaks count="1" manualBreakCount="1">
    <brk id="1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view="pageBreakPreview" zoomScale="82" zoomScaleNormal="100" zoomScaleSheetLayoutView="89" workbookViewId="0">
      <selection activeCell="I9" sqref="I9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6.140625" style="1" customWidth="1"/>
    <col min="4" max="4" width="35.42578125" style="1" customWidth="1"/>
    <col min="5" max="5" width="27.28515625" style="1" customWidth="1"/>
    <col min="6" max="6" width="7.140625" style="1" customWidth="1"/>
    <col min="7" max="7" width="9.28515625" style="1" customWidth="1"/>
    <col min="8" max="8" width="3.42578125" style="1" customWidth="1"/>
    <col min="9" max="9" width="7.7109375" style="1" customWidth="1"/>
    <col min="10" max="10" width="9.7109375" style="1" customWidth="1"/>
    <col min="11" max="11" width="3.28515625" style="1" customWidth="1"/>
    <col min="12" max="12" width="7.28515625" style="1" customWidth="1"/>
    <col min="13" max="13" width="9.42578125" style="1" customWidth="1"/>
    <col min="14" max="14" width="3.2851562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6384" width="9.140625" style="1"/>
  </cols>
  <sheetData>
    <row r="1" spans="1:18" ht="45" customHeight="1" x14ac:dyDescent="0.25">
      <c r="A1" s="113" t="s">
        <v>116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s="52" customFormat="1" ht="24" customHeight="1" x14ac:dyDescent="0.3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s="52" customFormat="1" ht="24" customHeight="1" x14ac:dyDescent="0.3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s="52" customFormat="1" ht="24" customHeight="1" x14ac:dyDescent="0.3">
      <c r="A4" s="116" t="s">
        <v>180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18" s="49" customFormat="1" ht="51" customHeight="1" x14ac:dyDescent="0.25">
      <c r="A5" s="104" t="s">
        <v>33</v>
      </c>
      <c r="B5" s="104"/>
      <c r="C5" s="105" t="s">
        <v>179</v>
      </c>
      <c r="D5" s="105"/>
      <c r="E5" s="105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14" customFormat="1" ht="15.75" customHeight="1" x14ac:dyDescent="0.25">
      <c r="A6" s="117" t="s">
        <v>17</v>
      </c>
      <c r="B6" s="117"/>
      <c r="C6" s="117"/>
      <c r="D6" s="117"/>
      <c r="E6" s="46"/>
      <c r="F6" s="47"/>
      <c r="G6" s="2"/>
      <c r="H6" s="2"/>
      <c r="I6" s="2"/>
      <c r="J6" s="2"/>
      <c r="K6" s="2"/>
      <c r="L6" s="2"/>
      <c r="M6" s="2"/>
      <c r="N6" s="106" t="s">
        <v>162</v>
      </c>
      <c r="O6" s="106"/>
      <c r="P6" s="106"/>
      <c r="Q6" s="106"/>
      <c r="R6" s="106"/>
    </row>
    <row r="7" spans="1:18" s="10" customFormat="1" ht="15" customHeight="1" x14ac:dyDescent="0.3">
      <c r="A7" s="119" t="s">
        <v>2</v>
      </c>
      <c r="B7" s="121" t="s">
        <v>25</v>
      </c>
      <c r="C7" s="119" t="s">
        <v>3</v>
      </c>
      <c r="D7" s="121" t="s">
        <v>26</v>
      </c>
      <c r="E7" s="121" t="s">
        <v>18</v>
      </c>
      <c r="F7" s="124" t="s">
        <v>15</v>
      </c>
      <c r="G7" s="124"/>
      <c r="H7" s="124"/>
      <c r="I7" s="125" t="s">
        <v>4</v>
      </c>
      <c r="J7" s="126"/>
      <c r="K7" s="127"/>
      <c r="L7" s="125" t="s">
        <v>13</v>
      </c>
      <c r="M7" s="126"/>
      <c r="N7" s="127"/>
      <c r="O7" s="129" t="s">
        <v>19</v>
      </c>
      <c r="P7" s="129" t="s">
        <v>5</v>
      </c>
      <c r="Q7" s="119" t="s">
        <v>14</v>
      </c>
      <c r="R7" s="131" t="s">
        <v>6</v>
      </c>
    </row>
    <row r="8" spans="1:18" s="10" customFormat="1" ht="41.25" customHeight="1" x14ac:dyDescent="0.3">
      <c r="A8" s="120"/>
      <c r="B8" s="122"/>
      <c r="C8" s="123"/>
      <c r="D8" s="122"/>
      <c r="E8" s="122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30"/>
      <c r="P8" s="130"/>
      <c r="Q8" s="120"/>
      <c r="R8" s="132"/>
    </row>
    <row r="9" spans="1:18" s="10" customFormat="1" ht="30" customHeight="1" x14ac:dyDescent="0.3">
      <c r="A9" s="19">
        <v>1</v>
      </c>
      <c r="B9" s="56" t="s">
        <v>181</v>
      </c>
      <c r="C9" s="74" t="s">
        <v>182</v>
      </c>
      <c r="D9" s="55" t="s">
        <v>183</v>
      </c>
      <c r="E9" s="64" t="s">
        <v>42</v>
      </c>
      <c r="F9" s="20">
        <v>116.5</v>
      </c>
      <c r="G9" s="21">
        <f>F9/1.9</f>
        <v>61.315789473684212</v>
      </c>
      <c r="H9" s="19">
        <f>RANK(G9,G$9:G$9,0)</f>
        <v>1</v>
      </c>
      <c r="I9" s="20">
        <v>124</v>
      </c>
      <c r="J9" s="21">
        <f>I9/1.9</f>
        <v>65.26315789473685</v>
      </c>
      <c r="K9" s="19">
        <f>RANK(J9,J$9:J$9,0)</f>
        <v>1</v>
      </c>
      <c r="L9" s="20">
        <v>124</v>
      </c>
      <c r="M9" s="21">
        <f>L9/1.9</f>
        <v>65.26315789473685</v>
      </c>
      <c r="N9" s="19">
        <f>RANK(M9,M$9:M$9,0)</f>
        <v>1</v>
      </c>
      <c r="O9" s="19"/>
      <c r="P9" s="19"/>
      <c r="Q9" s="20">
        <f>F9+L9+I9</f>
        <v>364.5</v>
      </c>
      <c r="R9" s="21">
        <f>(G9+J9+M9)/3</f>
        <v>63.947368421052637</v>
      </c>
    </row>
    <row r="10" spans="1:18" s="12" customFormat="1" ht="15.75" x14ac:dyDescent="0.25"/>
    <row r="11" spans="1:18" s="13" customFormat="1" ht="32.25" customHeight="1" x14ac:dyDescent="0.25">
      <c r="B11" s="13" t="s">
        <v>11</v>
      </c>
      <c r="J11" s="128" t="s">
        <v>118</v>
      </c>
      <c r="K11" s="128"/>
      <c r="L11" s="128"/>
      <c r="M11" s="128"/>
      <c r="N11" s="128"/>
      <c r="O11" s="128"/>
      <c r="P11" s="128"/>
      <c r="Q11" s="128"/>
      <c r="R11" s="128"/>
    </row>
    <row r="12" spans="1:18" s="13" customFormat="1" ht="32.25" customHeight="1" x14ac:dyDescent="0.25">
      <c r="B12" s="13" t="s">
        <v>12</v>
      </c>
      <c r="J12" s="128" t="s">
        <v>34</v>
      </c>
      <c r="K12" s="128"/>
      <c r="L12" s="128"/>
      <c r="M12" s="128"/>
      <c r="N12" s="128"/>
      <c r="O12" s="128"/>
      <c r="P12" s="128"/>
      <c r="Q12" s="128"/>
      <c r="R12" s="128"/>
    </row>
  </sheetData>
  <mergeCells count="22">
    <mergeCell ref="O7:O8"/>
    <mergeCell ref="P7:P8"/>
    <mergeCell ref="Q7:Q8"/>
    <mergeCell ref="R7:R8"/>
    <mergeCell ref="J11:R11"/>
    <mergeCell ref="J12:R12"/>
    <mergeCell ref="A6:D6"/>
    <mergeCell ref="N6:R6"/>
    <mergeCell ref="A7:A8"/>
    <mergeCell ref="B7:B8"/>
    <mergeCell ref="C7:C8"/>
    <mergeCell ref="D7:D8"/>
    <mergeCell ref="E7:E8"/>
    <mergeCell ref="F7:H7"/>
    <mergeCell ref="I7:K7"/>
    <mergeCell ref="L7:N7"/>
    <mergeCell ref="A1:R1"/>
    <mergeCell ref="A2:R2"/>
    <mergeCell ref="A3:R3"/>
    <mergeCell ref="A4:R4"/>
    <mergeCell ref="A5:B5"/>
    <mergeCell ref="C5:E5"/>
  </mergeCells>
  <pageMargins left="0" right="0" top="0" bottom="0" header="0.31496062992125984" footer="0.31496062992125984"/>
  <pageSetup paperSize="9" scale="80" orientation="landscape" r:id="rId1"/>
  <rowBreaks count="1" manualBreakCount="1">
    <brk id="1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view="pageBreakPreview" topLeftCell="A11" zoomScale="90" zoomScaleNormal="100" zoomScaleSheetLayoutView="90" workbookViewId="0">
      <selection activeCell="C19" sqref="C19"/>
    </sheetView>
  </sheetViews>
  <sheetFormatPr defaultColWidth="9.140625" defaultRowHeight="15" x14ac:dyDescent="0.25"/>
  <cols>
    <col min="1" max="1" width="5.85546875" style="24" customWidth="1"/>
    <col min="2" max="2" width="26.28515625" style="24" customWidth="1"/>
    <col min="3" max="3" width="50" style="24" customWidth="1"/>
    <col min="4" max="4" width="31.7109375" style="24" customWidth="1"/>
    <col min="5" max="6" width="10.7109375" style="24" customWidth="1"/>
    <col min="7" max="7" width="12.5703125" style="24" customWidth="1"/>
    <col min="8" max="16384" width="9.140625" style="24"/>
  </cols>
  <sheetData>
    <row r="2" spans="1:7" s="23" customFormat="1" ht="53.25" customHeight="1" x14ac:dyDescent="0.25">
      <c r="A2" s="153" t="s">
        <v>116</v>
      </c>
      <c r="B2" s="153"/>
      <c r="C2" s="153"/>
      <c r="D2" s="153"/>
      <c r="E2" s="153"/>
      <c r="F2" s="153"/>
      <c r="G2" s="153"/>
    </row>
    <row r="3" spans="1:7" ht="25.5" customHeight="1" x14ac:dyDescent="0.25">
      <c r="A3" s="146" t="s">
        <v>29</v>
      </c>
      <c r="B3" s="146"/>
      <c r="C3" s="146"/>
      <c r="D3" s="146"/>
      <c r="E3" s="146"/>
      <c r="F3" s="146"/>
      <c r="G3" s="146"/>
    </row>
    <row r="4" spans="1:7" s="23" customFormat="1" ht="25.5" customHeight="1" x14ac:dyDescent="0.25">
      <c r="A4" s="154" t="s">
        <v>27</v>
      </c>
      <c r="B4" s="154"/>
      <c r="C4" s="154"/>
      <c r="D4" s="154"/>
      <c r="E4" s="154"/>
      <c r="F4" s="154"/>
      <c r="G4" s="154"/>
    </row>
    <row r="5" spans="1:7" s="23" customFormat="1" ht="25.5" customHeight="1" x14ac:dyDescent="0.25">
      <c r="A5" s="151" t="s">
        <v>30</v>
      </c>
      <c r="B5" s="151"/>
      <c r="C5" s="151"/>
      <c r="D5" s="151"/>
      <c r="E5" s="151"/>
      <c r="F5" s="151"/>
      <c r="G5" s="151"/>
    </row>
    <row r="6" spans="1:7" ht="35.25" customHeight="1" x14ac:dyDescent="0.25">
      <c r="A6" s="155" t="s">
        <v>28</v>
      </c>
      <c r="B6" s="155"/>
      <c r="C6" s="155"/>
      <c r="D6" s="25"/>
      <c r="E6" s="26"/>
      <c r="F6" s="156" t="s">
        <v>167</v>
      </c>
      <c r="G6" s="156"/>
    </row>
    <row r="7" spans="1:7" ht="33" customHeight="1" x14ac:dyDescent="0.25">
      <c r="A7" s="152" t="s">
        <v>2</v>
      </c>
      <c r="B7" s="150" t="s">
        <v>22</v>
      </c>
      <c r="C7" s="150" t="s">
        <v>23</v>
      </c>
      <c r="D7" s="150" t="s">
        <v>18</v>
      </c>
      <c r="E7" s="148" t="s">
        <v>78</v>
      </c>
      <c r="F7" s="148" t="s">
        <v>79</v>
      </c>
      <c r="G7" s="149" t="s">
        <v>6</v>
      </c>
    </row>
    <row r="8" spans="1:7" ht="33" customHeight="1" x14ac:dyDescent="0.25">
      <c r="A8" s="152"/>
      <c r="B8" s="150"/>
      <c r="C8" s="150"/>
      <c r="D8" s="150"/>
      <c r="E8" s="148"/>
      <c r="F8" s="148"/>
      <c r="G8" s="149"/>
    </row>
    <row r="9" spans="1:7" ht="39" customHeight="1" x14ac:dyDescent="0.25">
      <c r="A9" s="27">
        <f>RANK(G9,G$9:G$9,0)</f>
        <v>1</v>
      </c>
      <c r="B9" s="70" t="s">
        <v>85</v>
      </c>
      <c r="C9" s="70" t="s">
        <v>97</v>
      </c>
      <c r="D9" s="71" t="s">
        <v>42</v>
      </c>
      <c r="E9" s="28">
        <v>66.078000000000003</v>
      </c>
      <c r="F9" s="28">
        <v>67.718999999999994</v>
      </c>
      <c r="G9" s="29">
        <f>E9+F9</f>
        <v>133.797</v>
      </c>
    </row>
    <row r="10" spans="1:7" s="23" customFormat="1" ht="42.6" customHeight="1" x14ac:dyDescent="0.25">
      <c r="A10" s="151" t="s">
        <v>43</v>
      </c>
      <c r="B10" s="151"/>
      <c r="C10" s="151"/>
      <c r="D10" s="151"/>
      <c r="E10" s="151"/>
      <c r="F10" s="151"/>
      <c r="G10" s="151"/>
    </row>
    <row r="11" spans="1:7" ht="33" customHeight="1" x14ac:dyDescent="0.25">
      <c r="A11" s="152" t="s">
        <v>2</v>
      </c>
      <c r="B11" s="150" t="s">
        <v>22</v>
      </c>
      <c r="C11" s="150" t="s">
        <v>23</v>
      </c>
      <c r="D11" s="150" t="s">
        <v>18</v>
      </c>
      <c r="E11" s="148" t="s">
        <v>60</v>
      </c>
      <c r="F11" s="148" t="s">
        <v>61</v>
      </c>
      <c r="G11" s="149" t="s">
        <v>6</v>
      </c>
    </row>
    <row r="12" spans="1:7" ht="33" customHeight="1" x14ac:dyDescent="0.25">
      <c r="A12" s="152"/>
      <c r="B12" s="150"/>
      <c r="C12" s="150"/>
      <c r="D12" s="150"/>
      <c r="E12" s="148"/>
      <c r="F12" s="148"/>
      <c r="G12" s="149"/>
    </row>
    <row r="13" spans="1:7" s="60" customFormat="1" ht="39" customHeight="1" x14ac:dyDescent="0.25">
      <c r="A13" s="58">
        <f>RANK(G13,G$13:G$14,0)</f>
        <v>1</v>
      </c>
      <c r="B13" s="70" t="s">
        <v>58</v>
      </c>
      <c r="C13" s="73" t="s">
        <v>99</v>
      </c>
      <c r="D13" s="71" t="s">
        <v>42</v>
      </c>
      <c r="E13" s="28">
        <v>68.063000000000002</v>
      </c>
      <c r="F13" s="28">
        <v>68.528999999999996</v>
      </c>
      <c r="G13" s="59">
        <f>E13+F13</f>
        <v>136.59199999999998</v>
      </c>
    </row>
    <row r="14" spans="1:7" s="60" customFormat="1" ht="39" customHeight="1" x14ac:dyDescent="0.25">
      <c r="A14" s="58">
        <f>RANK(G14,G$13:G$14,0)</f>
        <v>2</v>
      </c>
      <c r="B14" s="70" t="s">
        <v>57</v>
      </c>
      <c r="C14" s="73" t="s">
        <v>98</v>
      </c>
      <c r="D14" s="71" t="s">
        <v>42</v>
      </c>
      <c r="E14" s="28">
        <v>68.468000000000004</v>
      </c>
      <c r="F14" s="28">
        <v>68.039000000000001</v>
      </c>
      <c r="G14" s="59">
        <f>E14+F14</f>
        <v>136.50700000000001</v>
      </c>
    </row>
    <row r="15" spans="1:7" s="23" customFormat="1" ht="42.6" customHeight="1" x14ac:dyDescent="0.25">
      <c r="A15" s="151" t="s">
        <v>158</v>
      </c>
      <c r="B15" s="151"/>
      <c r="C15" s="151"/>
      <c r="D15" s="151"/>
      <c r="E15" s="151"/>
      <c r="F15" s="151"/>
      <c r="G15" s="151"/>
    </row>
    <row r="16" spans="1:7" ht="33" customHeight="1" x14ac:dyDescent="0.25">
      <c r="A16" s="152" t="s">
        <v>2</v>
      </c>
      <c r="B16" s="150" t="s">
        <v>22</v>
      </c>
      <c r="C16" s="150" t="s">
        <v>23</v>
      </c>
      <c r="D16" s="150" t="s">
        <v>18</v>
      </c>
      <c r="E16" s="148" t="s">
        <v>168</v>
      </c>
      <c r="F16" s="148" t="s">
        <v>169</v>
      </c>
      <c r="G16" s="149" t="s">
        <v>6</v>
      </c>
    </row>
    <row r="17" spans="1:16" ht="33" customHeight="1" x14ac:dyDescent="0.25">
      <c r="A17" s="152"/>
      <c r="B17" s="150"/>
      <c r="C17" s="150"/>
      <c r="D17" s="150"/>
      <c r="E17" s="148"/>
      <c r="F17" s="148"/>
      <c r="G17" s="149"/>
    </row>
    <row r="18" spans="1:16" s="60" customFormat="1" ht="39" customHeight="1" x14ac:dyDescent="0.25">
      <c r="A18" s="58">
        <f>RANK(G18,G$18:G$19,0)</f>
        <v>1</v>
      </c>
      <c r="B18" s="70" t="s">
        <v>49</v>
      </c>
      <c r="C18" s="95" t="s">
        <v>100</v>
      </c>
      <c r="D18" s="71" t="s">
        <v>42</v>
      </c>
      <c r="E18" s="28">
        <v>68.25</v>
      </c>
      <c r="F18" s="28">
        <v>68.463999999999999</v>
      </c>
      <c r="G18" s="59">
        <f>E18+F18</f>
        <v>136.714</v>
      </c>
    </row>
    <row r="19" spans="1:16" s="60" customFormat="1" ht="39" customHeight="1" x14ac:dyDescent="0.25">
      <c r="A19" s="58">
        <f>RANK(G19,G$18:G$19,0)</f>
        <v>2</v>
      </c>
      <c r="B19" s="95" t="s">
        <v>56</v>
      </c>
      <c r="C19" s="73" t="s">
        <v>98</v>
      </c>
      <c r="D19" s="71" t="s">
        <v>42</v>
      </c>
      <c r="E19" s="28">
        <v>66.5</v>
      </c>
      <c r="F19" s="28">
        <v>68.429000000000002</v>
      </c>
      <c r="G19" s="59">
        <f>E19+F19</f>
        <v>134.929</v>
      </c>
    </row>
    <row r="20" spans="1:16" ht="25.5" customHeight="1" x14ac:dyDescent="0.25">
      <c r="A20" s="30"/>
      <c r="B20" s="37"/>
      <c r="C20" s="37"/>
      <c r="D20" s="38"/>
      <c r="E20" s="39"/>
      <c r="F20" s="39"/>
      <c r="G20" s="31"/>
    </row>
    <row r="21" spans="1:16" s="41" customFormat="1" ht="37.5" customHeight="1" x14ac:dyDescent="0.3">
      <c r="A21" s="40"/>
      <c r="B21" s="147" t="s">
        <v>11</v>
      </c>
      <c r="C21" s="147"/>
      <c r="D21" s="137" t="s">
        <v>118</v>
      </c>
      <c r="E21" s="137"/>
      <c r="F21" s="137"/>
      <c r="G21" s="137"/>
      <c r="H21" s="13"/>
      <c r="I21" s="13"/>
      <c r="J21" s="13"/>
      <c r="K21" s="13"/>
      <c r="L21" s="13"/>
      <c r="M21" s="13"/>
      <c r="N21" s="13"/>
      <c r="O21" s="13"/>
      <c r="P21" s="13"/>
    </row>
    <row r="22" spans="1:16" s="41" customFormat="1" ht="31.5" customHeight="1" x14ac:dyDescent="0.3">
      <c r="A22" s="40"/>
      <c r="B22" s="147" t="s">
        <v>12</v>
      </c>
      <c r="C22" s="147"/>
      <c r="D22" s="146" t="s">
        <v>16</v>
      </c>
      <c r="E22" s="146"/>
      <c r="F22" s="146"/>
      <c r="G22" s="146"/>
    </row>
    <row r="23" spans="1:16" ht="19.5" customHeight="1" x14ac:dyDescent="0.25">
      <c r="A23" s="32"/>
      <c r="B23" s="33"/>
      <c r="C23" s="34"/>
      <c r="D23" s="35"/>
      <c r="E23" s="36"/>
      <c r="F23" s="36"/>
      <c r="G23" s="36"/>
    </row>
  </sheetData>
  <sortState ref="A13:P14">
    <sortCondition ref="A13"/>
  </sortState>
  <mergeCells count="33">
    <mergeCell ref="A15:G15"/>
    <mergeCell ref="A16:A17"/>
    <mergeCell ref="B16:B17"/>
    <mergeCell ref="C16:C17"/>
    <mergeCell ref="D16:D17"/>
    <mergeCell ref="E16:E17"/>
    <mergeCell ref="F16:F17"/>
    <mergeCell ref="G16:G17"/>
    <mergeCell ref="A10:G10"/>
    <mergeCell ref="A7:A8"/>
    <mergeCell ref="A11:A12"/>
    <mergeCell ref="A2:G2"/>
    <mergeCell ref="A3:G3"/>
    <mergeCell ref="A4:G4"/>
    <mergeCell ref="A5:G5"/>
    <mergeCell ref="A6:C6"/>
    <mergeCell ref="F6:G6"/>
    <mergeCell ref="D22:G22"/>
    <mergeCell ref="B21:C21"/>
    <mergeCell ref="B22:C22"/>
    <mergeCell ref="E7:E8"/>
    <mergeCell ref="F7:F8"/>
    <mergeCell ref="G7:G8"/>
    <mergeCell ref="B7:B8"/>
    <mergeCell ref="C7:C8"/>
    <mergeCell ref="D7:D8"/>
    <mergeCell ref="B11:B12"/>
    <mergeCell ref="C11:C12"/>
    <mergeCell ref="D21:G21"/>
    <mergeCell ref="D11:D12"/>
    <mergeCell ref="E11:E12"/>
    <mergeCell ref="F11:F12"/>
    <mergeCell ref="G11:G12"/>
  </mergeCells>
  <printOptions horizontalCentered="1"/>
  <pageMargins left="0" right="0" top="0.35433070866141736" bottom="0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view="pageBreakPreview" topLeftCell="A4" zoomScale="84" zoomScaleNormal="80" zoomScaleSheetLayoutView="84" workbookViewId="0">
      <selection activeCell="A4" sqref="A4:R4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5.28515625" style="1" customWidth="1"/>
    <col min="4" max="4" width="38.140625" style="1" customWidth="1"/>
    <col min="5" max="5" width="27.5703125" style="1" customWidth="1"/>
    <col min="6" max="6" width="7.140625" style="1" customWidth="1"/>
    <col min="7" max="7" width="9.28515625" style="1" customWidth="1"/>
    <col min="8" max="8" width="3.42578125" style="1" customWidth="1"/>
    <col min="9" max="9" width="7.7109375" style="1" customWidth="1"/>
    <col min="10" max="10" width="9.7109375" style="1" customWidth="1"/>
    <col min="11" max="11" width="3.28515625" style="1" customWidth="1"/>
    <col min="12" max="12" width="7.28515625" style="1" customWidth="1"/>
    <col min="13" max="13" width="9.42578125" style="1" customWidth="1"/>
    <col min="14" max="14" width="3.8554687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6384" width="9.140625" style="1"/>
  </cols>
  <sheetData>
    <row r="1" spans="1:18" ht="29.25" customHeight="1" x14ac:dyDescent="0.25">
      <c r="A1" s="113" t="s">
        <v>116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s="52" customFormat="1" ht="24" customHeight="1" x14ac:dyDescent="0.3">
      <c r="A2" s="114" t="s">
        <v>31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s="52" customFormat="1" ht="24" customHeight="1" x14ac:dyDescent="0.3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s="52" customFormat="1" ht="24" customHeight="1" x14ac:dyDescent="0.3">
      <c r="A4" s="116" t="s">
        <v>51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18" s="49" customFormat="1" ht="51" customHeight="1" x14ac:dyDescent="0.25">
      <c r="A5" s="104" t="s">
        <v>33</v>
      </c>
      <c r="B5" s="104"/>
      <c r="C5" s="105" t="s">
        <v>121</v>
      </c>
      <c r="D5" s="105"/>
      <c r="E5" s="105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14" customFormat="1" ht="15.75" customHeight="1" x14ac:dyDescent="0.25">
      <c r="A6" s="117" t="s">
        <v>17</v>
      </c>
      <c r="B6" s="117"/>
      <c r="C6" s="117"/>
      <c r="D6" s="117"/>
      <c r="E6" s="46"/>
      <c r="F6" s="47"/>
      <c r="G6" s="2"/>
      <c r="H6" s="2"/>
      <c r="I6" s="2"/>
      <c r="J6" s="2"/>
      <c r="K6" s="2"/>
      <c r="L6" s="2"/>
      <c r="M6" s="2"/>
      <c r="N6" s="118" t="s">
        <v>117</v>
      </c>
      <c r="O6" s="118"/>
      <c r="P6" s="118"/>
      <c r="Q6" s="118"/>
      <c r="R6" s="118"/>
    </row>
    <row r="7" spans="1:18" s="10" customFormat="1" ht="15" customHeight="1" x14ac:dyDescent="0.3">
      <c r="A7" s="119" t="s">
        <v>2</v>
      </c>
      <c r="B7" s="121" t="s">
        <v>25</v>
      </c>
      <c r="C7" s="119" t="s">
        <v>3</v>
      </c>
      <c r="D7" s="121" t="s">
        <v>26</v>
      </c>
      <c r="E7" s="121" t="s">
        <v>18</v>
      </c>
      <c r="F7" s="124" t="s">
        <v>15</v>
      </c>
      <c r="G7" s="124"/>
      <c r="H7" s="124"/>
      <c r="I7" s="125" t="s">
        <v>4</v>
      </c>
      <c r="J7" s="126"/>
      <c r="K7" s="127"/>
      <c r="L7" s="125" t="s">
        <v>13</v>
      </c>
      <c r="M7" s="126"/>
      <c r="N7" s="127"/>
      <c r="O7" s="129" t="s">
        <v>19</v>
      </c>
      <c r="P7" s="129" t="s">
        <v>5</v>
      </c>
      <c r="Q7" s="119" t="s">
        <v>14</v>
      </c>
      <c r="R7" s="131" t="s">
        <v>6</v>
      </c>
    </row>
    <row r="8" spans="1:18" s="10" customFormat="1" ht="36" customHeight="1" x14ac:dyDescent="0.3">
      <c r="A8" s="120"/>
      <c r="B8" s="122"/>
      <c r="C8" s="123"/>
      <c r="D8" s="122"/>
      <c r="E8" s="122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30"/>
      <c r="P8" s="130"/>
      <c r="Q8" s="120"/>
      <c r="R8" s="132"/>
    </row>
    <row r="9" spans="1:18" s="67" customFormat="1" ht="32.25" customHeight="1" x14ac:dyDescent="0.3">
      <c r="A9" s="63">
        <f>RANK(R9,R$9:R$19,0)</f>
        <v>1</v>
      </c>
      <c r="B9" s="54" t="s">
        <v>114</v>
      </c>
      <c r="C9" s="53" t="s">
        <v>10</v>
      </c>
      <c r="D9" s="54" t="s">
        <v>83</v>
      </c>
      <c r="E9" s="64" t="s">
        <v>42</v>
      </c>
      <c r="F9" s="65">
        <v>116.5</v>
      </c>
      <c r="G9" s="66">
        <f>F9/1.7</f>
        <v>68.529411764705884</v>
      </c>
      <c r="H9" s="63">
        <f>RANK(G9,G$9:G$19,0)</f>
        <v>1</v>
      </c>
      <c r="I9" s="65">
        <v>116</v>
      </c>
      <c r="J9" s="66">
        <f>I9/1.7</f>
        <v>68.235294117647058</v>
      </c>
      <c r="K9" s="63">
        <f>RANK(J9,J$9:J$19,0)</f>
        <v>1</v>
      </c>
      <c r="L9" s="65">
        <v>118</v>
      </c>
      <c r="M9" s="66">
        <f>L9/1.7</f>
        <v>69.411764705882348</v>
      </c>
      <c r="N9" s="63">
        <f>RANK(M9,M$9:M$19,0)</f>
        <v>2</v>
      </c>
      <c r="O9" s="63"/>
      <c r="P9" s="63"/>
      <c r="Q9" s="65">
        <f>F9+L9+I9</f>
        <v>350.5</v>
      </c>
      <c r="R9" s="66">
        <f>(G9+J9+M9)/3</f>
        <v>68.725490196078425</v>
      </c>
    </row>
    <row r="10" spans="1:18" s="67" customFormat="1" ht="32.25" customHeight="1" x14ac:dyDescent="0.3">
      <c r="A10" s="63">
        <f>RANK(R10,R$9:R$19,0)</f>
        <v>2</v>
      </c>
      <c r="B10" s="54" t="s">
        <v>66</v>
      </c>
      <c r="C10" s="53" t="s">
        <v>10</v>
      </c>
      <c r="D10" s="161" t="s">
        <v>84</v>
      </c>
      <c r="E10" s="64" t="s">
        <v>42</v>
      </c>
      <c r="F10" s="65">
        <v>114.5</v>
      </c>
      <c r="G10" s="66">
        <f>F10/1.7</f>
        <v>67.352941176470594</v>
      </c>
      <c r="H10" s="63">
        <f>RANK(G10,G$9:G$19,0)</f>
        <v>4</v>
      </c>
      <c r="I10" s="65">
        <v>112.5</v>
      </c>
      <c r="J10" s="66">
        <f>I10/1.7</f>
        <v>66.17647058823529</v>
      </c>
      <c r="K10" s="63">
        <f>RANK(J10,J$9:J$19,0)</f>
        <v>4</v>
      </c>
      <c r="L10" s="65">
        <v>118.5</v>
      </c>
      <c r="M10" s="66">
        <f>L10/1.7</f>
        <v>69.705882352941174</v>
      </c>
      <c r="N10" s="63">
        <f>RANK(M10,M$9:M$19,0)</f>
        <v>1</v>
      </c>
      <c r="O10" s="63"/>
      <c r="P10" s="63"/>
      <c r="Q10" s="65">
        <f>F10+L10+I10</f>
        <v>345.5</v>
      </c>
      <c r="R10" s="66">
        <f>(G10+J10+M10)/3</f>
        <v>67.745098039215691</v>
      </c>
    </row>
    <row r="11" spans="1:18" s="67" customFormat="1" ht="32.25" customHeight="1" x14ac:dyDescent="0.3">
      <c r="A11" s="63">
        <f>RANK(R11,R$9:R$19,0)</f>
        <v>3</v>
      </c>
      <c r="B11" s="91" t="s">
        <v>115</v>
      </c>
      <c r="C11" s="53" t="s">
        <v>10</v>
      </c>
      <c r="D11" s="55" t="s">
        <v>84</v>
      </c>
      <c r="E11" s="64" t="s">
        <v>42</v>
      </c>
      <c r="F11" s="65">
        <v>116.5</v>
      </c>
      <c r="G11" s="66">
        <f>F11/1.7</f>
        <v>68.529411764705884</v>
      </c>
      <c r="H11" s="63">
        <f>RANK(G11,G$9:G$19,0)</f>
        <v>1</v>
      </c>
      <c r="I11" s="65">
        <v>112.5</v>
      </c>
      <c r="J11" s="66">
        <f>I11/1.7</f>
        <v>66.17647058823529</v>
      </c>
      <c r="K11" s="63">
        <f>RANK(J11,J$9:J$19,0)</f>
        <v>4</v>
      </c>
      <c r="L11" s="65">
        <v>110.5</v>
      </c>
      <c r="M11" s="66">
        <f>L11/1.7</f>
        <v>65</v>
      </c>
      <c r="N11" s="63">
        <f>RANK(M11,M$9:M$19,0)</f>
        <v>5</v>
      </c>
      <c r="O11" s="63"/>
      <c r="P11" s="63"/>
      <c r="Q11" s="65">
        <f>F11+L11+I11</f>
        <v>339.5</v>
      </c>
      <c r="R11" s="66">
        <f>(G11+J11+M11)/3</f>
        <v>66.568627450980387</v>
      </c>
    </row>
    <row r="12" spans="1:18" s="67" customFormat="1" ht="31.5" customHeight="1" x14ac:dyDescent="0.3">
      <c r="A12" s="63">
        <f>RANK(R12,R$9:R$19,0)</f>
        <v>4</v>
      </c>
      <c r="B12" s="56" t="s">
        <v>50</v>
      </c>
      <c r="C12" s="53" t="s">
        <v>10</v>
      </c>
      <c r="D12" s="54" t="s">
        <v>83</v>
      </c>
      <c r="E12" s="64" t="s">
        <v>42</v>
      </c>
      <c r="F12" s="65">
        <v>108</v>
      </c>
      <c r="G12" s="66">
        <f>F12/1.7</f>
        <v>63.529411764705884</v>
      </c>
      <c r="H12" s="63">
        <f>RANK(G12,G$9:G$19,0)</f>
        <v>10</v>
      </c>
      <c r="I12" s="65">
        <v>113.5</v>
      </c>
      <c r="J12" s="66">
        <f>I12/1.7</f>
        <v>66.764705882352942</v>
      </c>
      <c r="K12" s="63">
        <f>RANK(J12,J$9:J$19,0)</f>
        <v>3</v>
      </c>
      <c r="L12" s="65">
        <v>116.5</v>
      </c>
      <c r="M12" s="66">
        <f>L12/1.7</f>
        <v>68.529411764705884</v>
      </c>
      <c r="N12" s="63">
        <f>RANK(M12,M$9:M$19,0)</f>
        <v>3</v>
      </c>
      <c r="O12" s="63"/>
      <c r="P12" s="63"/>
      <c r="Q12" s="65">
        <f>F12+L12+I12</f>
        <v>338</v>
      </c>
      <c r="R12" s="66">
        <f>(G12+J12+M12)/3</f>
        <v>66.274509803921575</v>
      </c>
    </row>
    <row r="13" spans="1:18" s="67" customFormat="1" ht="31.5" customHeight="1" x14ac:dyDescent="0.3">
      <c r="A13" s="63">
        <f>RANK(R13,R$9:R$19,0)</f>
        <v>5</v>
      </c>
      <c r="B13" s="89" t="s">
        <v>109</v>
      </c>
      <c r="C13" s="53" t="s">
        <v>10</v>
      </c>
      <c r="D13" s="160" t="s">
        <v>83</v>
      </c>
      <c r="E13" s="64" t="s">
        <v>42</v>
      </c>
      <c r="F13" s="65">
        <v>116</v>
      </c>
      <c r="G13" s="66">
        <f>F13/1.7</f>
        <v>68.235294117647058</v>
      </c>
      <c r="H13" s="63">
        <f>RANK(G13,G$9:G$19,0)</f>
        <v>3</v>
      </c>
      <c r="I13" s="65">
        <v>108.5</v>
      </c>
      <c r="J13" s="66">
        <f>I13/1.7</f>
        <v>63.82352941176471</v>
      </c>
      <c r="K13" s="63">
        <f>RANK(J13,J$9:J$19,0)</f>
        <v>10</v>
      </c>
      <c r="L13" s="65">
        <v>112.5</v>
      </c>
      <c r="M13" s="66">
        <f>L13/1.7</f>
        <v>66.17647058823529</v>
      </c>
      <c r="N13" s="63">
        <f>RANK(M13,M$9:M$19,0)</f>
        <v>4</v>
      </c>
      <c r="O13" s="63"/>
      <c r="P13" s="63"/>
      <c r="Q13" s="65">
        <f>F13+L13+I13</f>
        <v>337</v>
      </c>
      <c r="R13" s="66">
        <f>(G13+J13+M13)/3</f>
        <v>66.078431372549019</v>
      </c>
    </row>
    <row r="14" spans="1:18" s="67" customFormat="1" ht="32.25" customHeight="1" x14ac:dyDescent="0.3">
      <c r="A14" s="63">
        <f>RANK(R14,R$9:R$19,0)</f>
        <v>6</v>
      </c>
      <c r="B14" s="56" t="s">
        <v>90</v>
      </c>
      <c r="C14" s="53" t="s">
        <v>10</v>
      </c>
      <c r="D14" s="54" t="s">
        <v>37</v>
      </c>
      <c r="E14" s="64" t="s">
        <v>42</v>
      </c>
      <c r="F14" s="65">
        <v>113.5</v>
      </c>
      <c r="G14" s="66">
        <f>F14/1.7</f>
        <v>66.764705882352942</v>
      </c>
      <c r="H14" s="63">
        <f>RANK(G14,G$9:G$19,0)</f>
        <v>5</v>
      </c>
      <c r="I14" s="65">
        <v>112.5</v>
      </c>
      <c r="J14" s="66">
        <f>I14/1.7</f>
        <v>66.17647058823529</v>
      </c>
      <c r="K14" s="63">
        <f>RANK(J14,J$9:J$19,0)</f>
        <v>4</v>
      </c>
      <c r="L14" s="65">
        <v>108.5</v>
      </c>
      <c r="M14" s="66">
        <f>L14/1.7</f>
        <v>63.82352941176471</v>
      </c>
      <c r="N14" s="63">
        <f>RANK(M14,M$9:M$19,0)</f>
        <v>9</v>
      </c>
      <c r="O14" s="63"/>
      <c r="P14" s="63"/>
      <c r="Q14" s="65">
        <f>F14+L14+I14</f>
        <v>334.5</v>
      </c>
      <c r="R14" s="66">
        <f>(G14+J14+M14)/3</f>
        <v>65.588235294117638</v>
      </c>
    </row>
    <row r="15" spans="1:18" s="67" customFormat="1" ht="32.25" customHeight="1" x14ac:dyDescent="0.3">
      <c r="A15" s="63">
        <f>RANK(R15,R$9:R$19,0)</f>
        <v>7</v>
      </c>
      <c r="B15" s="56" t="s">
        <v>55</v>
      </c>
      <c r="C15" s="53" t="s">
        <v>10</v>
      </c>
      <c r="D15" s="159" t="s">
        <v>112</v>
      </c>
      <c r="E15" s="64" t="s">
        <v>42</v>
      </c>
      <c r="F15" s="65">
        <v>112.5</v>
      </c>
      <c r="G15" s="66">
        <f>F15/1.7</f>
        <v>66.17647058823529</v>
      </c>
      <c r="H15" s="63">
        <f>RANK(G15,G$9:G$19,0)</f>
        <v>6</v>
      </c>
      <c r="I15" s="65">
        <v>110.5</v>
      </c>
      <c r="J15" s="66">
        <f>I15/1.7</f>
        <v>65</v>
      </c>
      <c r="K15" s="63">
        <f>RANK(J15,J$9:J$19,0)</f>
        <v>8</v>
      </c>
      <c r="L15" s="65">
        <v>110.5</v>
      </c>
      <c r="M15" s="66">
        <f>L15/1.7</f>
        <v>65</v>
      </c>
      <c r="N15" s="63">
        <f>RANK(M15,M$9:M$19,0)</f>
        <v>5</v>
      </c>
      <c r="O15" s="63"/>
      <c r="P15" s="63"/>
      <c r="Q15" s="65">
        <f>F15+L15+I15</f>
        <v>333.5</v>
      </c>
      <c r="R15" s="66">
        <f>(G15+J15+M15)/3</f>
        <v>65.392156862745097</v>
      </c>
    </row>
    <row r="16" spans="1:18" s="67" customFormat="1" ht="32.25" customHeight="1" x14ac:dyDescent="0.3">
      <c r="A16" s="63">
        <f>RANK(R16,R$9:R$19,0)</f>
        <v>8</v>
      </c>
      <c r="B16" s="54" t="s">
        <v>111</v>
      </c>
      <c r="C16" s="53" t="s">
        <v>10</v>
      </c>
      <c r="D16" s="54" t="s">
        <v>37</v>
      </c>
      <c r="E16" s="64" t="s">
        <v>42</v>
      </c>
      <c r="F16" s="65">
        <v>109</v>
      </c>
      <c r="G16" s="66">
        <f>F16/1.7</f>
        <v>64.117647058823536</v>
      </c>
      <c r="H16" s="63">
        <f>RANK(G16,G$9:G$19,0)</f>
        <v>9</v>
      </c>
      <c r="I16" s="65">
        <v>114.5</v>
      </c>
      <c r="J16" s="66">
        <f>I16/1.7</f>
        <v>67.352941176470594</v>
      </c>
      <c r="K16" s="63">
        <f>RANK(J16,J$9:J$19,0)</f>
        <v>2</v>
      </c>
      <c r="L16" s="65">
        <v>109</v>
      </c>
      <c r="M16" s="66">
        <f>L16/1.7</f>
        <v>64.117647058823536</v>
      </c>
      <c r="N16" s="63">
        <f>RANK(M16,M$9:M$19,0)</f>
        <v>8</v>
      </c>
      <c r="O16" s="63"/>
      <c r="P16" s="63"/>
      <c r="Q16" s="65">
        <f>F16+L16+I16</f>
        <v>332.5</v>
      </c>
      <c r="R16" s="66">
        <f>(G16+J16+M16)/3</f>
        <v>65.196078431372555</v>
      </c>
    </row>
    <row r="17" spans="1:18" s="67" customFormat="1" ht="32.25" customHeight="1" x14ac:dyDescent="0.3">
      <c r="A17" s="63">
        <f>RANK(R17,R$9:R$19,0)</f>
        <v>9</v>
      </c>
      <c r="B17" s="91" t="s">
        <v>62</v>
      </c>
      <c r="C17" s="53" t="s">
        <v>10</v>
      </c>
      <c r="D17" s="159" t="s">
        <v>112</v>
      </c>
      <c r="E17" s="64" t="s">
        <v>42</v>
      </c>
      <c r="F17" s="65">
        <v>112.5</v>
      </c>
      <c r="G17" s="66">
        <f>F17/1.7</f>
        <v>66.17647058823529</v>
      </c>
      <c r="H17" s="63">
        <f>RANK(G17,G$9:G$19,0)</f>
        <v>6</v>
      </c>
      <c r="I17" s="65">
        <v>111.5</v>
      </c>
      <c r="J17" s="66">
        <f>I17/1.7</f>
        <v>65.588235294117652</v>
      </c>
      <c r="K17" s="63">
        <f>RANK(J17,J$9:J$19,0)</f>
        <v>7</v>
      </c>
      <c r="L17" s="65">
        <v>108.5</v>
      </c>
      <c r="M17" s="66">
        <f>L17/1.7</f>
        <v>63.82352941176471</v>
      </c>
      <c r="N17" s="63">
        <f>RANK(M17,M$9:M$19,0)</f>
        <v>9</v>
      </c>
      <c r="O17" s="63"/>
      <c r="P17" s="63"/>
      <c r="Q17" s="65">
        <f>F17+L17+I17</f>
        <v>332.5</v>
      </c>
      <c r="R17" s="66">
        <f>(G17+J17+M17)/3</f>
        <v>65.196078431372541</v>
      </c>
    </row>
    <row r="18" spans="1:18" s="67" customFormat="1" ht="32.25" customHeight="1" x14ac:dyDescent="0.3">
      <c r="A18" s="63">
        <f>RANK(R18,R$9:R$19,0)</f>
        <v>10</v>
      </c>
      <c r="B18" s="157" t="s">
        <v>113</v>
      </c>
      <c r="C18" s="53" t="s">
        <v>10</v>
      </c>
      <c r="D18" s="55" t="s">
        <v>84</v>
      </c>
      <c r="E18" s="64" t="s">
        <v>42</v>
      </c>
      <c r="F18" s="65">
        <v>112</v>
      </c>
      <c r="G18" s="66">
        <f>F18/1.7-0.5</f>
        <v>65.382352941176478</v>
      </c>
      <c r="H18" s="63">
        <f>RANK(G18,G$9:G$19,0)</f>
        <v>8</v>
      </c>
      <c r="I18" s="65">
        <v>110.5</v>
      </c>
      <c r="J18" s="66">
        <f>I18/1.7-0.5</f>
        <v>64.5</v>
      </c>
      <c r="K18" s="63">
        <f>RANK(J18,J$9:J$19,0)</f>
        <v>9</v>
      </c>
      <c r="L18" s="65">
        <v>110</v>
      </c>
      <c r="M18" s="66">
        <f>L18/1.7-0.5</f>
        <v>64.205882352941174</v>
      </c>
      <c r="N18" s="63">
        <f>RANK(M18,M$9:M$19,0)</f>
        <v>7</v>
      </c>
      <c r="O18" s="63">
        <v>1</v>
      </c>
      <c r="P18" s="63"/>
      <c r="Q18" s="65">
        <f>F18+L18+I18</f>
        <v>332.5</v>
      </c>
      <c r="R18" s="66">
        <f>(G18+J18+M18)/3</f>
        <v>64.696078431372541</v>
      </c>
    </row>
    <row r="19" spans="1:18" s="67" customFormat="1" ht="32.25" customHeight="1" x14ac:dyDescent="0.3">
      <c r="A19" s="63">
        <f>RANK(R19,R$9:R$19,0)</f>
        <v>11</v>
      </c>
      <c r="B19" s="54" t="s">
        <v>110</v>
      </c>
      <c r="C19" s="53" t="s">
        <v>10</v>
      </c>
      <c r="D19" s="54" t="s">
        <v>83</v>
      </c>
      <c r="E19" s="64" t="s">
        <v>42</v>
      </c>
      <c r="F19" s="65">
        <v>105.5</v>
      </c>
      <c r="G19" s="66">
        <f>F19/1.7</f>
        <v>62.058823529411768</v>
      </c>
      <c r="H19" s="63">
        <f>RANK(G19,G$9:G$19,0)</f>
        <v>11</v>
      </c>
      <c r="I19" s="65">
        <v>107</v>
      </c>
      <c r="J19" s="66">
        <f>I19/1.7</f>
        <v>62.941176470588239</v>
      </c>
      <c r="K19" s="63">
        <f>RANK(J19,J$9:J$19,0)</f>
        <v>11</v>
      </c>
      <c r="L19" s="65">
        <v>106</v>
      </c>
      <c r="M19" s="66">
        <f>L19/1.7</f>
        <v>62.352941176470587</v>
      </c>
      <c r="N19" s="63">
        <f>RANK(M19,M$9:M$19,0)</f>
        <v>11</v>
      </c>
      <c r="O19" s="63"/>
      <c r="P19" s="63"/>
      <c r="Q19" s="65">
        <f>F19+L19+I19</f>
        <v>318.5</v>
      </c>
      <c r="R19" s="66">
        <f>(G19+J19+M19)/3</f>
        <v>62.450980392156858</v>
      </c>
    </row>
    <row r="20" spans="1:18" s="12" customFormat="1" ht="15.75" x14ac:dyDescent="0.25"/>
    <row r="21" spans="1:18" s="13" customFormat="1" ht="32.25" customHeight="1" x14ac:dyDescent="0.25">
      <c r="B21" s="13" t="s">
        <v>11</v>
      </c>
      <c r="J21" s="102" t="s">
        <v>118</v>
      </c>
      <c r="K21" s="102"/>
      <c r="L21" s="102"/>
      <c r="M21" s="102"/>
      <c r="N21" s="102"/>
      <c r="O21" s="102"/>
      <c r="P21" s="102"/>
      <c r="Q21" s="102"/>
      <c r="R21" s="102"/>
    </row>
    <row r="22" spans="1:18" s="13" customFormat="1" ht="32.25" customHeight="1" x14ac:dyDescent="0.25">
      <c r="B22" s="13" t="s">
        <v>12</v>
      </c>
      <c r="J22" s="128" t="s">
        <v>39</v>
      </c>
      <c r="K22" s="128"/>
      <c r="L22" s="128"/>
      <c r="M22" s="128"/>
      <c r="N22" s="128"/>
      <c r="O22" s="128"/>
      <c r="P22" s="128"/>
      <c r="Q22" s="128"/>
      <c r="R22" s="128"/>
    </row>
  </sheetData>
  <sortState ref="A9:R19">
    <sortCondition ref="A9"/>
  </sortState>
  <mergeCells count="22">
    <mergeCell ref="J21:R21"/>
    <mergeCell ref="J22:R22"/>
    <mergeCell ref="O7:O8"/>
    <mergeCell ref="P7:P8"/>
    <mergeCell ref="Q7:Q8"/>
    <mergeCell ref="R7:R8"/>
    <mergeCell ref="A6:D6"/>
    <mergeCell ref="N6:R6"/>
    <mergeCell ref="A7:A8"/>
    <mergeCell ref="B7:B8"/>
    <mergeCell ref="C7:C8"/>
    <mergeCell ref="D7:D8"/>
    <mergeCell ref="E7:E8"/>
    <mergeCell ref="F7:H7"/>
    <mergeCell ref="I7:K7"/>
    <mergeCell ref="L7:N7"/>
    <mergeCell ref="A1:R1"/>
    <mergeCell ref="A2:R2"/>
    <mergeCell ref="A3:R3"/>
    <mergeCell ref="A4:R4"/>
    <mergeCell ref="A5:B5"/>
    <mergeCell ref="C5:E5"/>
  </mergeCells>
  <pageMargins left="0" right="0" top="0" bottom="0" header="0.31496062992125984" footer="0.31496062992125984"/>
  <pageSetup paperSize="9" scale="79" orientation="landscape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view="pageBreakPreview" topLeftCell="A10" zoomScale="84" zoomScaleNormal="100" workbookViewId="0">
      <selection activeCell="D18" sqref="D18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5.28515625" style="1" customWidth="1"/>
    <col min="4" max="4" width="38.140625" style="1" customWidth="1"/>
    <col min="5" max="5" width="27.5703125" style="1" customWidth="1"/>
    <col min="6" max="6" width="7.140625" style="1" customWidth="1"/>
    <col min="7" max="7" width="9.28515625" style="1" customWidth="1"/>
    <col min="8" max="8" width="3.42578125" style="1" customWidth="1"/>
    <col min="9" max="9" width="7.7109375" style="1" customWidth="1"/>
    <col min="10" max="10" width="9.7109375" style="1" customWidth="1"/>
    <col min="11" max="11" width="3.28515625" style="1" customWidth="1"/>
    <col min="12" max="12" width="7.28515625" style="1" customWidth="1"/>
    <col min="13" max="13" width="9.42578125" style="1" customWidth="1"/>
    <col min="14" max="14" width="3.8554687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9" width="4.5703125" style="1" customWidth="1"/>
    <col min="20" max="16384" width="9.140625" style="1"/>
  </cols>
  <sheetData>
    <row r="1" spans="1:19" ht="39" customHeight="1" x14ac:dyDescent="0.25">
      <c r="A1" s="113" t="s">
        <v>116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s="52" customFormat="1" ht="24" customHeight="1" x14ac:dyDescent="0.3">
      <c r="A2" s="114" t="s">
        <v>31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9" s="52" customFormat="1" ht="24" customHeight="1" x14ac:dyDescent="0.3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9" s="52" customFormat="1" ht="24" customHeight="1" x14ac:dyDescent="0.3">
      <c r="A4" s="116" t="s">
        <v>67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19" s="49" customFormat="1" ht="51" customHeight="1" x14ac:dyDescent="0.25">
      <c r="A5" s="104" t="s">
        <v>33</v>
      </c>
      <c r="B5" s="104"/>
      <c r="C5" s="105" t="s">
        <v>121</v>
      </c>
      <c r="D5" s="105"/>
      <c r="E5" s="105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9" s="14" customFormat="1" ht="15.75" customHeight="1" x14ac:dyDescent="0.25">
      <c r="A6" s="117" t="s">
        <v>17</v>
      </c>
      <c r="B6" s="117"/>
      <c r="C6" s="117"/>
      <c r="D6" s="117"/>
      <c r="E6" s="46"/>
      <c r="F6" s="47"/>
      <c r="G6" s="2"/>
      <c r="H6" s="2"/>
      <c r="I6" s="2"/>
      <c r="J6" s="2"/>
      <c r="K6" s="2"/>
      <c r="L6" s="2"/>
      <c r="M6" s="2"/>
      <c r="N6" s="118" t="s">
        <v>117</v>
      </c>
      <c r="O6" s="118"/>
      <c r="P6" s="118"/>
      <c r="Q6" s="118"/>
      <c r="R6" s="118"/>
    </row>
    <row r="7" spans="1:19" s="10" customFormat="1" ht="15" customHeight="1" x14ac:dyDescent="0.3">
      <c r="A7" s="119" t="s">
        <v>2</v>
      </c>
      <c r="B7" s="121" t="s">
        <v>25</v>
      </c>
      <c r="C7" s="119" t="s">
        <v>3</v>
      </c>
      <c r="D7" s="121" t="s">
        <v>26</v>
      </c>
      <c r="E7" s="121" t="s">
        <v>18</v>
      </c>
      <c r="F7" s="124" t="s">
        <v>15</v>
      </c>
      <c r="G7" s="124"/>
      <c r="H7" s="124"/>
      <c r="I7" s="125" t="s">
        <v>4</v>
      </c>
      <c r="J7" s="126"/>
      <c r="K7" s="127"/>
      <c r="L7" s="125" t="s">
        <v>13</v>
      </c>
      <c r="M7" s="126"/>
      <c r="N7" s="127"/>
      <c r="O7" s="129" t="s">
        <v>19</v>
      </c>
      <c r="P7" s="129" t="s">
        <v>5</v>
      </c>
      <c r="Q7" s="119" t="s">
        <v>14</v>
      </c>
      <c r="R7" s="131" t="s">
        <v>6</v>
      </c>
      <c r="S7" s="133" t="s">
        <v>7</v>
      </c>
    </row>
    <row r="8" spans="1:19" s="10" customFormat="1" ht="36" customHeight="1" x14ac:dyDescent="0.3">
      <c r="A8" s="120"/>
      <c r="B8" s="122"/>
      <c r="C8" s="123"/>
      <c r="D8" s="122"/>
      <c r="E8" s="122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30"/>
      <c r="P8" s="130"/>
      <c r="Q8" s="120"/>
      <c r="R8" s="132"/>
      <c r="S8" s="134"/>
    </row>
    <row r="9" spans="1:19" s="67" customFormat="1" ht="32.25" customHeight="1" x14ac:dyDescent="0.3">
      <c r="A9" s="63">
        <v>1</v>
      </c>
      <c r="B9" s="54" t="s">
        <v>85</v>
      </c>
      <c r="C9" s="53" t="s">
        <v>10</v>
      </c>
      <c r="D9" s="54" t="s">
        <v>83</v>
      </c>
      <c r="E9" s="64" t="s">
        <v>42</v>
      </c>
      <c r="F9" s="65">
        <v>113.5</v>
      </c>
      <c r="G9" s="66">
        <f>F9/1.7</f>
        <v>66.764705882352942</v>
      </c>
      <c r="H9" s="63">
        <f>RANK(G9,G$9:G$10,0)</f>
        <v>2</v>
      </c>
      <c r="I9" s="65">
        <v>109.5</v>
      </c>
      <c r="J9" s="66">
        <f>I9/1.7</f>
        <v>64.411764705882348</v>
      </c>
      <c r="K9" s="63">
        <f>RANK(J9,J$9:J$10,0)</f>
        <v>2</v>
      </c>
      <c r="L9" s="65">
        <v>114</v>
      </c>
      <c r="M9" s="66">
        <f>L9/1.7</f>
        <v>67.058823529411768</v>
      </c>
      <c r="N9" s="63">
        <f>RANK(M9,M$9:M$10,0)</f>
        <v>2</v>
      </c>
      <c r="O9" s="63"/>
      <c r="P9" s="63"/>
      <c r="Q9" s="65">
        <f>F9+L9+I9</f>
        <v>337</v>
      </c>
      <c r="R9" s="66">
        <f>(G9+J9+M9)/3</f>
        <v>66.078431372549019</v>
      </c>
      <c r="S9" s="72" t="s">
        <v>105</v>
      </c>
    </row>
    <row r="10" spans="1:19" s="67" customFormat="1" ht="32.25" customHeight="1" x14ac:dyDescent="0.3">
      <c r="A10" s="63" t="s">
        <v>108</v>
      </c>
      <c r="B10" s="54" t="s">
        <v>119</v>
      </c>
      <c r="C10" s="53" t="s">
        <v>10</v>
      </c>
      <c r="D10" s="54" t="s">
        <v>37</v>
      </c>
      <c r="E10" s="64" t="s">
        <v>42</v>
      </c>
      <c r="F10" s="65">
        <v>115</v>
      </c>
      <c r="G10" s="66">
        <f>F10/1.7</f>
        <v>67.64705882352942</v>
      </c>
      <c r="H10" s="63">
        <f>RANK(G10,G$9:G$10,0)</f>
        <v>1</v>
      </c>
      <c r="I10" s="65">
        <v>113</v>
      </c>
      <c r="J10" s="66">
        <f>I10/1.7</f>
        <v>66.470588235294116</v>
      </c>
      <c r="K10" s="63">
        <f>RANK(J10,J$9:J$10,0)</f>
        <v>1</v>
      </c>
      <c r="L10" s="65">
        <v>118</v>
      </c>
      <c r="M10" s="66">
        <f>L10/1.7</f>
        <v>69.411764705882348</v>
      </c>
      <c r="N10" s="63">
        <f>RANK(M10,M$9:M$10,0)</f>
        <v>1</v>
      </c>
      <c r="O10" s="63"/>
      <c r="P10" s="63"/>
      <c r="Q10" s="65">
        <f>F10+L10+I10</f>
        <v>346</v>
      </c>
      <c r="R10" s="66">
        <f>(G10+J10+M10)/3</f>
        <v>67.843137254901961</v>
      </c>
      <c r="S10" s="72"/>
    </row>
    <row r="11" spans="1:19" s="52" customFormat="1" ht="24" customHeight="1" x14ac:dyDescent="0.3">
      <c r="A11" s="116" t="s">
        <v>77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</row>
    <row r="12" spans="1:19" s="49" customFormat="1" ht="51" customHeight="1" x14ac:dyDescent="0.25">
      <c r="A12" s="104" t="s">
        <v>33</v>
      </c>
      <c r="B12" s="104"/>
      <c r="C12" s="105" t="s">
        <v>172</v>
      </c>
      <c r="D12" s="105"/>
      <c r="E12" s="105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19" s="14" customFormat="1" ht="15.75" customHeight="1" x14ac:dyDescent="0.25">
      <c r="A13" s="117" t="s">
        <v>17</v>
      </c>
      <c r="B13" s="117"/>
      <c r="C13" s="117"/>
      <c r="D13" s="117"/>
      <c r="E13" s="46"/>
      <c r="F13" s="47"/>
      <c r="G13" s="2"/>
      <c r="H13" s="2"/>
      <c r="I13" s="2"/>
      <c r="J13" s="2"/>
      <c r="K13" s="2"/>
      <c r="L13" s="2"/>
      <c r="M13" s="2"/>
      <c r="N13" s="118" t="s">
        <v>162</v>
      </c>
      <c r="O13" s="118"/>
      <c r="P13" s="118"/>
      <c r="Q13" s="118"/>
      <c r="R13" s="118"/>
    </row>
    <row r="14" spans="1:19" s="10" customFormat="1" ht="15" customHeight="1" x14ac:dyDescent="0.3">
      <c r="A14" s="119" t="s">
        <v>2</v>
      </c>
      <c r="B14" s="121" t="s">
        <v>25</v>
      </c>
      <c r="C14" s="119" t="s">
        <v>3</v>
      </c>
      <c r="D14" s="121" t="s">
        <v>26</v>
      </c>
      <c r="E14" s="121" t="s">
        <v>18</v>
      </c>
      <c r="F14" s="124" t="s">
        <v>15</v>
      </c>
      <c r="G14" s="124"/>
      <c r="H14" s="124"/>
      <c r="I14" s="125" t="s">
        <v>4</v>
      </c>
      <c r="J14" s="126"/>
      <c r="K14" s="127"/>
      <c r="L14" s="125" t="s">
        <v>13</v>
      </c>
      <c r="M14" s="126"/>
      <c r="N14" s="127"/>
      <c r="O14" s="129" t="s">
        <v>19</v>
      </c>
      <c r="P14" s="129" t="s">
        <v>5</v>
      </c>
      <c r="Q14" s="119" t="s">
        <v>14</v>
      </c>
      <c r="R14" s="131" t="s">
        <v>6</v>
      </c>
      <c r="S14" s="133" t="s">
        <v>7</v>
      </c>
    </row>
    <row r="15" spans="1:19" s="10" customFormat="1" ht="36" customHeight="1" x14ac:dyDescent="0.3">
      <c r="A15" s="120"/>
      <c r="B15" s="122"/>
      <c r="C15" s="123"/>
      <c r="D15" s="122"/>
      <c r="E15" s="122"/>
      <c r="F15" s="15" t="s">
        <v>8</v>
      </c>
      <c r="G15" s="16" t="s">
        <v>9</v>
      </c>
      <c r="H15" s="17" t="s">
        <v>2</v>
      </c>
      <c r="I15" s="15" t="s">
        <v>8</v>
      </c>
      <c r="J15" s="18" t="s">
        <v>9</v>
      </c>
      <c r="K15" s="17" t="s">
        <v>2</v>
      </c>
      <c r="L15" s="17" t="s">
        <v>8</v>
      </c>
      <c r="M15" s="18" t="s">
        <v>9</v>
      </c>
      <c r="N15" s="17" t="s">
        <v>2</v>
      </c>
      <c r="O15" s="130"/>
      <c r="P15" s="130"/>
      <c r="Q15" s="120"/>
      <c r="R15" s="132"/>
      <c r="S15" s="134"/>
    </row>
    <row r="16" spans="1:19" s="67" customFormat="1" ht="32.25" customHeight="1" x14ac:dyDescent="0.3">
      <c r="A16" s="63">
        <f>RANK(R16,R$16:R19,0)</f>
        <v>1</v>
      </c>
      <c r="B16" s="54" t="s">
        <v>85</v>
      </c>
      <c r="C16" s="53" t="s">
        <v>10</v>
      </c>
      <c r="D16" s="54" t="s">
        <v>83</v>
      </c>
      <c r="E16" s="64" t="s">
        <v>42</v>
      </c>
      <c r="F16" s="65">
        <v>128</v>
      </c>
      <c r="G16" s="66">
        <f>F16/1.9</f>
        <v>67.368421052631575</v>
      </c>
      <c r="H16" s="63">
        <f>RANK(G16,G$16:G$19,0)</f>
        <v>1</v>
      </c>
      <c r="I16" s="65">
        <v>128.5</v>
      </c>
      <c r="J16" s="66">
        <f>I16/1.9</f>
        <v>67.631578947368425</v>
      </c>
      <c r="K16" s="63">
        <f>RANK(J16,J$16:J$19,0)</f>
        <v>3</v>
      </c>
      <c r="L16" s="65">
        <v>129.5</v>
      </c>
      <c r="M16" s="66">
        <f>L16/1.9</f>
        <v>68.15789473684211</v>
      </c>
      <c r="N16" s="63">
        <f>RANK(M16,M$16:M$19,0)</f>
        <v>2</v>
      </c>
      <c r="O16" s="63"/>
      <c r="P16" s="63"/>
      <c r="Q16" s="65">
        <f>F16+L16+I16</f>
        <v>386</v>
      </c>
      <c r="R16" s="66">
        <f>(G16+J16+M16)/3</f>
        <v>67.719298245614041</v>
      </c>
      <c r="S16" s="72" t="s">
        <v>103</v>
      </c>
    </row>
    <row r="17" spans="1:19" s="67" customFormat="1" ht="32.25" customHeight="1" x14ac:dyDescent="0.3">
      <c r="A17" s="63" t="s">
        <v>108</v>
      </c>
      <c r="B17" s="56" t="s">
        <v>119</v>
      </c>
      <c r="C17" s="53" t="s">
        <v>10</v>
      </c>
      <c r="D17" s="54" t="s">
        <v>37</v>
      </c>
      <c r="E17" s="64" t="s">
        <v>42</v>
      </c>
      <c r="F17" s="65">
        <v>125.5</v>
      </c>
      <c r="G17" s="66">
        <f>F17/1.9</f>
        <v>66.05263157894737</v>
      </c>
      <c r="H17" s="63">
        <f>RANK(G17,G$16:G$19,0)</f>
        <v>2</v>
      </c>
      <c r="I17" s="65">
        <v>129.5</v>
      </c>
      <c r="J17" s="66">
        <f>I17/1.9</f>
        <v>68.15789473684211</v>
      </c>
      <c r="K17" s="63">
        <f>RANK(J17,J$16:J$19,0)</f>
        <v>1</v>
      </c>
      <c r="L17" s="65">
        <v>130</v>
      </c>
      <c r="M17" s="66">
        <f>L17/1.9</f>
        <v>68.421052631578945</v>
      </c>
      <c r="N17" s="63">
        <f>RANK(M17,M$16:M$19,0)</f>
        <v>1</v>
      </c>
      <c r="O17" s="63"/>
      <c r="P17" s="63"/>
      <c r="Q17" s="65">
        <f>F17+L17+I17</f>
        <v>385</v>
      </c>
      <c r="R17" s="66">
        <f>(G17+J17+M17)/3</f>
        <v>67.543859649122808</v>
      </c>
      <c r="S17" s="72" t="s">
        <v>103</v>
      </c>
    </row>
    <row r="18" spans="1:19" s="67" customFormat="1" ht="32.25" customHeight="1" x14ac:dyDescent="0.3">
      <c r="A18" s="63">
        <v>2</v>
      </c>
      <c r="B18" s="91" t="s">
        <v>50</v>
      </c>
      <c r="C18" s="53" t="s">
        <v>10</v>
      </c>
      <c r="D18" s="54" t="s">
        <v>83</v>
      </c>
      <c r="E18" s="64" t="s">
        <v>42</v>
      </c>
      <c r="F18" s="65">
        <v>125.5</v>
      </c>
      <c r="G18" s="66">
        <f>F18/1.9</f>
        <v>66.05263157894737</v>
      </c>
      <c r="H18" s="63">
        <f>RANK(G18,G$16:G$19,0)</f>
        <v>2</v>
      </c>
      <c r="I18" s="65">
        <v>129</v>
      </c>
      <c r="J18" s="66">
        <f>I18/1.9</f>
        <v>67.89473684210526</v>
      </c>
      <c r="K18" s="63">
        <f>RANK(J18,J$16:J$19,0)</f>
        <v>2</v>
      </c>
      <c r="L18" s="65">
        <v>129</v>
      </c>
      <c r="M18" s="66">
        <f>L18/1.9</f>
        <v>67.89473684210526</v>
      </c>
      <c r="N18" s="63">
        <f>RANK(M18,M$16:M$19,0)</f>
        <v>3</v>
      </c>
      <c r="O18" s="63"/>
      <c r="P18" s="63"/>
      <c r="Q18" s="65">
        <f>F18+L18+I18</f>
        <v>383.5</v>
      </c>
      <c r="R18" s="66">
        <f>(G18+J18+M18)/3</f>
        <v>67.280701754385959</v>
      </c>
      <c r="S18" s="72" t="s">
        <v>103</v>
      </c>
    </row>
    <row r="19" spans="1:19" s="67" customFormat="1" ht="32.25" customHeight="1" x14ac:dyDescent="0.3">
      <c r="A19" s="63" t="s">
        <v>108</v>
      </c>
      <c r="B19" s="54" t="s">
        <v>86</v>
      </c>
      <c r="C19" s="53" t="s">
        <v>10</v>
      </c>
      <c r="D19" s="54" t="s">
        <v>37</v>
      </c>
      <c r="E19" s="64" t="s">
        <v>42</v>
      </c>
      <c r="F19" s="65">
        <v>125</v>
      </c>
      <c r="G19" s="66">
        <f>F19/1.9</f>
        <v>65.789473684210535</v>
      </c>
      <c r="H19" s="63">
        <f>RANK(G19,G$16:G$19,0)</f>
        <v>4</v>
      </c>
      <c r="I19" s="65">
        <v>121</v>
      </c>
      <c r="J19" s="66">
        <f>I19/1.9</f>
        <v>63.684210526315795</v>
      </c>
      <c r="K19" s="63">
        <f>RANK(J19,J$16:J$19,0)</f>
        <v>4</v>
      </c>
      <c r="L19" s="65">
        <v>120.5</v>
      </c>
      <c r="M19" s="66">
        <f>L19/1.9</f>
        <v>63.421052631578952</v>
      </c>
      <c r="N19" s="63">
        <f>RANK(M19,M$16:M$19,0)</f>
        <v>4</v>
      </c>
      <c r="O19" s="63"/>
      <c r="P19" s="63"/>
      <c r="Q19" s="65">
        <f>F19+L19+I19</f>
        <v>366.5</v>
      </c>
      <c r="R19" s="66">
        <f>(G19+J19+M19)/3</f>
        <v>64.298245614035096</v>
      </c>
      <c r="S19" s="72" t="s">
        <v>105</v>
      </c>
    </row>
    <row r="20" spans="1:19" s="12" customFormat="1" ht="15.75" x14ac:dyDescent="0.25"/>
    <row r="21" spans="1:19" s="13" customFormat="1" ht="32.25" customHeight="1" x14ac:dyDescent="0.25">
      <c r="B21" s="13" t="s">
        <v>11</v>
      </c>
      <c r="J21" s="102" t="s">
        <v>118</v>
      </c>
      <c r="K21" s="102"/>
      <c r="L21" s="102"/>
      <c r="M21" s="102"/>
      <c r="N21" s="102"/>
      <c r="O21" s="102"/>
      <c r="P21" s="102"/>
      <c r="Q21" s="102"/>
      <c r="R21" s="102"/>
    </row>
    <row r="22" spans="1:19" s="13" customFormat="1" ht="32.25" customHeight="1" x14ac:dyDescent="0.25">
      <c r="B22" s="13" t="s">
        <v>12</v>
      </c>
      <c r="J22" s="128" t="s">
        <v>39</v>
      </c>
      <c r="K22" s="128"/>
      <c r="L22" s="128"/>
      <c r="M22" s="128"/>
      <c r="N22" s="128"/>
      <c r="O22" s="128"/>
      <c r="P22" s="128"/>
      <c r="Q22" s="128"/>
      <c r="R22" s="128"/>
    </row>
  </sheetData>
  <sortState ref="A16:S19">
    <sortCondition ref="A16"/>
  </sortState>
  <mergeCells count="41">
    <mergeCell ref="S14:S15"/>
    <mergeCell ref="N13:R13"/>
    <mergeCell ref="A14:A15"/>
    <mergeCell ref="B14:B15"/>
    <mergeCell ref="C14:C15"/>
    <mergeCell ref="D14:D15"/>
    <mergeCell ref="E14:E15"/>
    <mergeCell ref="F14:H14"/>
    <mergeCell ref="I14:K14"/>
    <mergeCell ref="L14:N14"/>
    <mergeCell ref="O14:O15"/>
    <mergeCell ref="P14:P15"/>
    <mergeCell ref="Q14:Q15"/>
    <mergeCell ref="R14:R15"/>
    <mergeCell ref="S7:S8"/>
    <mergeCell ref="O7:O8"/>
    <mergeCell ref="P7:P8"/>
    <mergeCell ref="Q7:Q8"/>
    <mergeCell ref="R7:R8"/>
    <mergeCell ref="J21:R21"/>
    <mergeCell ref="J22:R22"/>
    <mergeCell ref="A6:D6"/>
    <mergeCell ref="N6:R6"/>
    <mergeCell ref="A7:A8"/>
    <mergeCell ref="B7:B8"/>
    <mergeCell ref="C7:C8"/>
    <mergeCell ref="D7:D8"/>
    <mergeCell ref="E7:E8"/>
    <mergeCell ref="F7:H7"/>
    <mergeCell ref="I7:K7"/>
    <mergeCell ref="L7:N7"/>
    <mergeCell ref="A11:R11"/>
    <mergeCell ref="A12:B12"/>
    <mergeCell ref="C12:E12"/>
    <mergeCell ref="A13:D13"/>
    <mergeCell ref="A1:R1"/>
    <mergeCell ref="A2:R2"/>
    <mergeCell ref="A3:R3"/>
    <mergeCell ref="A4:R4"/>
    <mergeCell ref="A5:B5"/>
    <mergeCell ref="C5:E5"/>
  </mergeCells>
  <pageMargins left="0" right="0" top="0" bottom="0" header="0.31496062992125984" footer="0.31496062992125984"/>
  <pageSetup paperSize="9" scale="77" orientation="landscape" r:id="rId1"/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topLeftCell="A13" zoomScale="86" zoomScaleNormal="100" zoomScaleSheetLayoutView="70" workbookViewId="0">
      <selection activeCell="A22" sqref="A22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5.28515625" style="1" customWidth="1"/>
    <col min="4" max="4" width="38.140625" style="1" customWidth="1"/>
    <col min="5" max="5" width="27.5703125" style="1" customWidth="1"/>
    <col min="6" max="6" width="7.140625" style="1" customWidth="1"/>
    <col min="7" max="7" width="9.28515625" style="1" customWidth="1"/>
    <col min="8" max="8" width="2.28515625" style="1" customWidth="1"/>
    <col min="9" max="9" width="7.7109375" style="1" customWidth="1"/>
    <col min="10" max="10" width="9.7109375" style="1" customWidth="1"/>
    <col min="11" max="11" width="2.5703125" style="1" customWidth="1"/>
    <col min="12" max="12" width="7.28515625" style="1" customWidth="1"/>
    <col min="13" max="13" width="9.42578125" style="1" customWidth="1"/>
    <col min="14" max="14" width="2.570312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9" width="5.140625" style="1" customWidth="1"/>
    <col min="20" max="16384" width="9.140625" style="1"/>
  </cols>
  <sheetData>
    <row r="1" spans="1:19" ht="33.75" customHeight="1" x14ac:dyDescent="0.25">
      <c r="A1" s="113" t="s">
        <v>116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s="52" customFormat="1" ht="24" customHeight="1" x14ac:dyDescent="0.3">
      <c r="A2" s="114" t="s">
        <v>31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9" s="52" customFormat="1" ht="24" customHeight="1" x14ac:dyDescent="0.3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9" s="52" customFormat="1" ht="24" customHeight="1" x14ac:dyDescent="0.3">
      <c r="A4" s="116" t="s">
        <v>59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19" s="49" customFormat="1" ht="51" customHeight="1" x14ac:dyDescent="0.25">
      <c r="A5" s="104" t="s">
        <v>33</v>
      </c>
      <c r="B5" s="104"/>
      <c r="C5" s="105" t="s">
        <v>121</v>
      </c>
      <c r="D5" s="105"/>
      <c r="E5" s="105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9" s="14" customFormat="1" ht="15.75" customHeight="1" x14ac:dyDescent="0.25">
      <c r="A6" s="117" t="s">
        <v>17</v>
      </c>
      <c r="B6" s="117"/>
      <c r="C6" s="117"/>
      <c r="D6" s="117"/>
      <c r="E6" s="46"/>
      <c r="F6" s="47"/>
      <c r="G6" s="2"/>
      <c r="H6" s="2"/>
      <c r="I6" s="2"/>
      <c r="J6" s="2"/>
      <c r="K6" s="2"/>
      <c r="L6" s="2"/>
      <c r="M6" s="2"/>
      <c r="N6" s="118" t="s">
        <v>117</v>
      </c>
      <c r="O6" s="118"/>
      <c r="P6" s="118"/>
      <c r="Q6" s="118"/>
      <c r="R6" s="118"/>
      <c r="S6" s="118"/>
    </row>
    <row r="7" spans="1:19" s="10" customFormat="1" ht="15" customHeight="1" x14ac:dyDescent="0.3">
      <c r="A7" s="119" t="s">
        <v>2</v>
      </c>
      <c r="B7" s="121" t="s">
        <v>25</v>
      </c>
      <c r="C7" s="119" t="s">
        <v>3</v>
      </c>
      <c r="D7" s="121" t="s">
        <v>26</v>
      </c>
      <c r="E7" s="121" t="s">
        <v>18</v>
      </c>
      <c r="F7" s="124" t="s">
        <v>15</v>
      </c>
      <c r="G7" s="124"/>
      <c r="H7" s="124"/>
      <c r="I7" s="125" t="s">
        <v>4</v>
      </c>
      <c r="J7" s="126"/>
      <c r="K7" s="127"/>
      <c r="L7" s="125" t="s">
        <v>13</v>
      </c>
      <c r="M7" s="126"/>
      <c r="N7" s="127"/>
      <c r="O7" s="129" t="s">
        <v>19</v>
      </c>
      <c r="P7" s="129" t="s">
        <v>5</v>
      </c>
      <c r="Q7" s="119" t="s">
        <v>14</v>
      </c>
      <c r="R7" s="131" t="s">
        <v>6</v>
      </c>
      <c r="S7" s="133" t="s">
        <v>7</v>
      </c>
    </row>
    <row r="8" spans="1:19" s="10" customFormat="1" ht="36" customHeight="1" x14ac:dyDescent="0.3">
      <c r="A8" s="120"/>
      <c r="B8" s="122"/>
      <c r="C8" s="123"/>
      <c r="D8" s="122"/>
      <c r="E8" s="122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30"/>
      <c r="P8" s="130"/>
      <c r="Q8" s="120"/>
      <c r="R8" s="132"/>
      <c r="S8" s="134"/>
    </row>
    <row r="9" spans="1:19" s="67" customFormat="1" ht="32.25" customHeight="1" x14ac:dyDescent="0.3">
      <c r="A9" s="63">
        <f>RANK(R9,R$9:R$13,0)</f>
        <v>1</v>
      </c>
      <c r="B9" s="54" t="s">
        <v>57</v>
      </c>
      <c r="C9" s="92">
        <v>2</v>
      </c>
      <c r="D9" s="55" t="s">
        <v>87</v>
      </c>
      <c r="E9" s="64" t="s">
        <v>42</v>
      </c>
      <c r="F9" s="65">
        <v>249</v>
      </c>
      <c r="G9" s="66">
        <f>F9/3.7</f>
        <v>67.297297297297291</v>
      </c>
      <c r="H9" s="63">
        <f>RANK(G9,G$9:G$13,0)</f>
        <v>2</v>
      </c>
      <c r="I9" s="63">
        <v>256</v>
      </c>
      <c r="J9" s="66">
        <f>I9/3.7</f>
        <v>69.189189189189179</v>
      </c>
      <c r="K9" s="63">
        <f>RANK(J9,J$9:J$13,0)</f>
        <v>1</v>
      </c>
      <c r="L9" s="65">
        <v>255</v>
      </c>
      <c r="M9" s="66">
        <f>L9/3.7</f>
        <v>68.918918918918919</v>
      </c>
      <c r="N9" s="63">
        <f>RANK(M9,M$9:M$13,0)</f>
        <v>1</v>
      </c>
      <c r="O9" s="63"/>
      <c r="P9" s="63"/>
      <c r="Q9" s="65">
        <f>F9+L9+I9</f>
        <v>760</v>
      </c>
      <c r="R9" s="66">
        <f>(G9+J9+M9)/3</f>
        <v>68.468468468468458</v>
      </c>
      <c r="S9" s="72">
        <v>2</v>
      </c>
    </row>
    <row r="10" spans="1:19" s="67" customFormat="1" ht="32.25" customHeight="1" x14ac:dyDescent="0.3">
      <c r="A10" s="63">
        <f>RANK(R10,R$9:R$13,0)</f>
        <v>2</v>
      </c>
      <c r="B10" s="54" t="s">
        <v>58</v>
      </c>
      <c r="C10" s="74">
        <v>2</v>
      </c>
      <c r="D10" s="55" t="s">
        <v>84</v>
      </c>
      <c r="E10" s="64" t="s">
        <v>42</v>
      </c>
      <c r="F10" s="65">
        <v>251.5</v>
      </c>
      <c r="G10" s="66">
        <f>F10/3.7</f>
        <v>67.972972972972968</v>
      </c>
      <c r="H10" s="63">
        <f>RANK(G10,G$9:G$13,0)</f>
        <v>1</v>
      </c>
      <c r="I10" s="63">
        <v>251.5</v>
      </c>
      <c r="J10" s="66">
        <f>I10/3.7</f>
        <v>67.972972972972968</v>
      </c>
      <c r="K10" s="63">
        <f>RANK(J10,J$9:J$13,0)</f>
        <v>2</v>
      </c>
      <c r="L10" s="65">
        <v>252.5</v>
      </c>
      <c r="M10" s="66">
        <f>L10/3.7</f>
        <v>68.243243243243242</v>
      </c>
      <c r="N10" s="63">
        <f>RANK(M10,M$9:M$13,0)</f>
        <v>2</v>
      </c>
      <c r="O10" s="63"/>
      <c r="P10" s="63"/>
      <c r="Q10" s="65">
        <f>F10+L10+I10</f>
        <v>755.5</v>
      </c>
      <c r="R10" s="66">
        <f>(G10+J10+M10)/3</f>
        <v>68.063063063063055</v>
      </c>
      <c r="S10" s="72">
        <v>2</v>
      </c>
    </row>
    <row r="11" spans="1:19" s="67" customFormat="1" ht="31.5" customHeight="1" x14ac:dyDescent="0.3">
      <c r="A11" s="63">
        <f>RANK(R11,R$9:R$13,0)</f>
        <v>3</v>
      </c>
      <c r="B11" s="56" t="s">
        <v>68</v>
      </c>
      <c r="C11" s="92" t="s">
        <v>10</v>
      </c>
      <c r="D11" s="55" t="s">
        <v>87</v>
      </c>
      <c r="E11" s="64" t="s">
        <v>42</v>
      </c>
      <c r="F11" s="65">
        <v>246</v>
      </c>
      <c r="G11" s="66">
        <f>F11/3.7</f>
        <v>66.486486486486484</v>
      </c>
      <c r="H11" s="63">
        <f>RANK(G11,G$9:G$13,0)</f>
        <v>3</v>
      </c>
      <c r="I11" s="63">
        <v>243.5</v>
      </c>
      <c r="J11" s="66">
        <f>I11/3.7</f>
        <v>65.810810810810807</v>
      </c>
      <c r="K11" s="63">
        <f>RANK(J11,J$9:J$13,0)</f>
        <v>5</v>
      </c>
      <c r="L11" s="65">
        <v>249.5</v>
      </c>
      <c r="M11" s="66">
        <f>L11/3.7</f>
        <v>67.432432432432435</v>
      </c>
      <c r="N11" s="63">
        <f>RANK(M11,M$9:M$13,0)</f>
        <v>3</v>
      </c>
      <c r="O11" s="63"/>
      <c r="P11" s="63"/>
      <c r="Q11" s="65">
        <f>F11+L11+I11</f>
        <v>739</v>
      </c>
      <c r="R11" s="66">
        <f>(G11+J11+M11)/3</f>
        <v>66.576576576576585</v>
      </c>
      <c r="S11" s="72">
        <v>3</v>
      </c>
    </row>
    <row r="12" spans="1:19" s="67" customFormat="1" ht="31.5" customHeight="1" x14ac:dyDescent="0.3">
      <c r="A12" s="63">
        <f>RANK(R12,R$9:R$13,0)</f>
        <v>4</v>
      </c>
      <c r="B12" s="54" t="s">
        <v>53</v>
      </c>
      <c r="C12" s="92" t="s">
        <v>10</v>
      </c>
      <c r="D12" s="54" t="s">
        <v>38</v>
      </c>
      <c r="E12" s="64" t="s">
        <v>42</v>
      </c>
      <c r="F12" s="65">
        <v>245</v>
      </c>
      <c r="G12" s="66">
        <f>F12/3.7</f>
        <v>66.21621621621621</v>
      </c>
      <c r="H12" s="63">
        <f>RANK(G12,G$9:G$13,0)</f>
        <v>4</v>
      </c>
      <c r="I12" s="63">
        <v>249</v>
      </c>
      <c r="J12" s="66">
        <f>I12/3.7</f>
        <v>67.297297297297291</v>
      </c>
      <c r="K12" s="63">
        <f>RANK(J12,J$9:J$13,0)</f>
        <v>3</v>
      </c>
      <c r="L12" s="65">
        <v>243.5</v>
      </c>
      <c r="M12" s="66">
        <f>L12/3.7</f>
        <v>65.810810810810807</v>
      </c>
      <c r="N12" s="63">
        <f>RANK(M12,M$9:M$13,0)</f>
        <v>4</v>
      </c>
      <c r="O12" s="63"/>
      <c r="P12" s="63"/>
      <c r="Q12" s="65">
        <f>F12+L12+I12</f>
        <v>737.5</v>
      </c>
      <c r="R12" s="66">
        <f>(G12+J12+M12)/3</f>
        <v>66.441441441441427</v>
      </c>
      <c r="S12" s="72">
        <v>3</v>
      </c>
    </row>
    <row r="13" spans="1:19" s="67" customFormat="1" ht="29.25" customHeight="1" x14ac:dyDescent="0.3">
      <c r="A13" s="63">
        <f>RANK(R13,R$9:R$13,0)</f>
        <v>5</v>
      </c>
      <c r="B13" s="56" t="s">
        <v>120</v>
      </c>
      <c r="C13" s="92" t="s">
        <v>10</v>
      </c>
      <c r="D13" s="54" t="s">
        <v>38</v>
      </c>
      <c r="E13" s="64" t="s">
        <v>42</v>
      </c>
      <c r="F13" s="65">
        <v>244.5</v>
      </c>
      <c r="G13" s="66">
        <f>F13/3.7</f>
        <v>66.081081081081081</v>
      </c>
      <c r="H13" s="63">
        <f>RANK(G13,G$9:G$13,0)</f>
        <v>5</v>
      </c>
      <c r="I13" s="63">
        <v>244.5</v>
      </c>
      <c r="J13" s="66">
        <f>I13/3.7</f>
        <v>66.081081081081081</v>
      </c>
      <c r="K13" s="63">
        <f>RANK(J13,J$9:J$13,0)</f>
        <v>4</v>
      </c>
      <c r="L13" s="65">
        <v>243.5</v>
      </c>
      <c r="M13" s="66">
        <f>L13/3.7</f>
        <v>65.810810810810807</v>
      </c>
      <c r="N13" s="63">
        <f>RANK(M13,M$9:M$13,0)</f>
        <v>4</v>
      </c>
      <c r="O13" s="63"/>
      <c r="P13" s="63"/>
      <c r="Q13" s="65">
        <f>F13+L13+I13</f>
        <v>732.5</v>
      </c>
      <c r="R13" s="66">
        <f>(G13+J13+M13)/3</f>
        <v>65.990990990990994</v>
      </c>
      <c r="S13" s="72">
        <v>3</v>
      </c>
    </row>
    <row r="14" spans="1:19" s="52" customFormat="1" ht="24" customHeight="1" x14ac:dyDescent="0.3">
      <c r="A14" s="116" t="s">
        <v>80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</row>
    <row r="15" spans="1:19" s="49" customFormat="1" ht="51" customHeight="1" x14ac:dyDescent="0.25">
      <c r="A15" s="104" t="s">
        <v>33</v>
      </c>
      <c r="B15" s="104"/>
      <c r="C15" s="105" t="s">
        <v>172</v>
      </c>
      <c r="D15" s="105"/>
      <c r="E15" s="105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19" s="14" customFormat="1" ht="15.75" customHeight="1" x14ac:dyDescent="0.25">
      <c r="A16" s="117" t="s">
        <v>17</v>
      </c>
      <c r="B16" s="117"/>
      <c r="C16" s="117"/>
      <c r="D16" s="117"/>
      <c r="E16" s="46"/>
      <c r="F16" s="47"/>
      <c r="G16" s="2"/>
      <c r="H16" s="2"/>
      <c r="I16" s="2"/>
      <c r="J16" s="2"/>
      <c r="K16" s="2"/>
      <c r="L16" s="2"/>
      <c r="M16" s="2"/>
      <c r="N16" s="118" t="s">
        <v>162</v>
      </c>
      <c r="O16" s="118"/>
      <c r="P16" s="118"/>
      <c r="Q16" s="118"/>
      <c r="R16" s="118"/>
      <c r="S16" s="118"/>
    </row>
    <row r="17" spans="1:19" s="10" customFormat="1" ht="15" customHeight="1" x14ac:dyDescent="0.3">
      <c r="A17" s="119" t="s">
        <v>2</v>
      </c>
      <c r="B17" s="121" t="s">
        <v>25</v>
      </c>
      <c r="C17" s="119" t="s">
        <v>3</v>
      </c>
      <c r="D17" s="121" t="s">
        <v>26</v>
      </c>
      <c r="E17" s="121" t="s">
        <v>18</v>
      </c>
      <c r="F17" s="124" t="s">
        <v>15</v>
      </c>
      <c r="G17" s="124"/>
      <c r="H17" s="124"/>
      <c r="I17" s="125" t="s">
        <v>4</v>
      </c>
      <c r="J17" s="126"/>
      <c r="K17" s="127"/>
      <c r="L17" s="125" t="s">
        <v>13</v>
      </c>
      <c r="M17" s="126"/>
      <c r="N17" s="127"/>
      <c r="O17" s="129" t="s">
        <v>19</v>
      </c>
      <c r="P17" s="129" t="s">
        <v>5</v>
      </c>
      <c r="Q17" s="119" t="s">
        <v>14</v>
      </c>
      <c r="R17" s="131" t="s">
        <v>6</v>
      </c>
      <c r="S17" s="133" t="s">
        <v>7</v>
      </c>
    </row>
    <row r="18" spans="1:19" s="10" customFormat="1" ht="36" customHeight="1" x14ac:dyDescent="0.3">
      <c r="A18" s="120"/>
      <c r="B18" s="122"/>
      <c r="C18" s="123"/>
      <c r="D18" s="122"/>
      <c r="E18" s="122"/>
      <c r="F18" s="15" t="s">
        <v>8</v>
      </c>
      <c r="G18" s="16" t="s">
        <v>9</v>
      </c>
      <c r="H18" s="17" t="s">
        <v>2</v>
      </c>
      <c r="I18" s="15" t="s">
        <v>8</v>
      </c>
      <c r="J18" s="18" t="s">
        <v>9</v>
      </c>
      <c r="K18" s="17" t="s">
        <v>2</v>
      </c>
      <c r="L18" s="17" t="s">
        <v>8</v>
      </c>
      <c r="M18" s="18" t="s">
        <v>9</v>
      </c>
      <c r="N18" s="17" t="s">
        <v>2</v>
      </c>
      <c r="O18" s="130"/>
      <c r="P18" s="130"/>
      <c r="Q18" s="120"/>
      <c r="R18" s="132"/>
      <c r="S18" s="134"/>
    </row>
    <row r="19" spans="1:19" s="67" customFormat="1" ht="32.25" customHeight="1" x14ac:dyDescent="0.3">
      <c r="A19" s="63">
        <f>RANK(R19,R$19:R$21,0)</f>
        <v>1</v>
      </c>
      <c r="B19" s="54" t="s">
        <v>58</v>
      </c>
      <c r="C19" s="74">
        <v>2</v>
      </c>
      <c r="D19" s="55" t="s">
        <v>84</v>
      </c>
      <c r="E19" s="64" t="s">
        <v>42</v>
      </c>
      <c r="F19" s="65">
        <v>232.5</v>
      </c>
      <c r="G19" s="66">
        <f>F19/3.4</f>
        <v>68.382352941176478</v>
      </c>
      <c r="H19" s="63">
        <f>RANK(G19,G$19:G$21,0)</f>
        <v>1</v>
      </c>
      <c r="I19" s="63">
        <v>235</v>
      </c>
      <c r="J19" s="66">
        <f>I19/3.4</f>
        <v>69.117647058823536</v>
      </c>
      <c r="K19" s="63">
        <f>RANK(J19,J$19:J$21,0)</f>
        <v>1</v>
      </c>
      <c r="L19" s="65">
        <v>231.5</v>
      </c>
      <c r="M19" s="66">
        <f>L19/3.4</f>
        <v>68.088235294117652</v>
      </c>
      <c r="N19" s="63">
        <f>RANK(M19,M$19:M$21,0)</f>
        <v>1</v>
      </c>
      <c r="O19" s="63"/>
      <c r="P19" s="63"/>
      <c r="Q19" s="65">
        <f>F19+L19+I19</f>
        <v>699</v>
      </c>
      <c r="R19" s="66">
        <f>(G19+J19+M19)/3</f>
        <v>68.529411764705884</v>
      </c>
      <c r="S19" s="72">
        <v>2</v>
      </c>
    </row>
    <row r="20" spans="1:19" s="67" customFormat="1" ht="32.25" customHeight="1" x14ac:dyDescent="0.3">
      <c r="A20" s="63">
        <f>RANK(R20,R$19:R$21,0)</f>
        <v>2</v>
      </c>
      <c r="B20" s="54" t="s">
        <v>57</v>
      </c>
      <c r="C20" s="92">
        <v>2</v>
      </c>
      <c r="D20" s="55" t="s">
        <v>87</v>
      </c>
      <c r="E20" s="64" t="s">
        <v>42</v>
      </c>
      <c r="F20" s="65">
        <v>231.5</v>
      </c>
      <c r="G20" s="66">
        <f>F20/3.4</f>
        <v>68.088235294117652</v>
      </c>
      <c r="H20" s="63">
        <f>RANK(G20,G$19:G$21,0)</f>
        <v>2</v>
      </c>
      <c r="I20" s="63">
        <v>234</v>
      </c>
      <c r="J20" s="66">
        <f>I20/3.4</f>
        <v>68.82352941176471</v>
      </c>
      <c r="K20" s="63">
        <f>RANK(J20,J$19:J$21,0)</f>
        <v>2</v>
      </c>
      <c r="L20" s="65">
        <v>228.5</v>
      </c>
      <c r="M20" s="66">
        <f>L20/3.4</f>
        <v>67.205882352941174</v>
      </c>
      <c r="N20" s="63">
        <f>RANK(M20,M$19:M$21,0)</f>
        <v>2</v>
      </c>
      <c r="O20" s="63"/>
      <c r="P20" s="63"/>
      <c r="Q20" s="65">
        <f>F20+L20+I20</f>
        <v>694</v>
      </c>
      <c r="R20" s="66">
        <f>(G20+J20+M20)/3</f>
        <v>68.039215686274517</v>
      </c>
      <c r="S20" s="72">
        <v>2</v>
      </c>
    </row>
    <row r="21" spans="1:19" s="67" customFormat="1" ht="31.5" customHeight="1" x14ac:dyDescent="0.3">
      <c r="A21" s="63" t="s">
        <v>108</v>
      </c>
      <c r="B21" s="56" t="s">
        <v>159</v>
      </c>
      <c r="C21" s="92" t="s">
        <v>10</v>
      </c>
      <c r="D21" s="62" t="s">
        <v>152</v>
      </c>
      <c r="E21" s="64" t="s">
        <v>42</v>
      </c>
      <c r="F21" s="65">
        <v>205</v>
      </c>
      <c r="G21" s="66">
        <f>F21/3.4</f>
        <v>60.294117647058826</v>
      </c>
      <c r="H21" s="63">
        <f>RANK(G21,G$19:G$21,0)</f>
        <v>3</v>
      </c>
      <c r="I21" s="63">
        <v>212</v>
      </c>
      <c r="J21" s="66">
        <f>I21/3.4</f>
        <v>62.352941176470587</v>
      </c>
      <c r="K21" s="63">
        <f>RANK(J21,J$19:J$21,0)</f>
        <v>3</v>
      </c>
      <c r="L21" s="65">
        <v>212</v>
      </c>
      <c r="M21" s="66">
        <f>L21/3.4</f>
        <v>62.352941176470587</v>
      </c>
      <c r="N21" s="63">
        <f>RANK(M21,M$19:M$21,0)</f>
        <v>3</v>
      </c>
      <c r="O21" s="63"/>
      <c r="P21" s="63"/>
      <c r="Q21" s="65">
        <f>F21+L21+I21</f>
        <v>629</v>
      </c>
      <c r="R21" s="66">
        <f>(G21+J21+M21)/3</f>
        <v>61.666666666666664</v>
      </c>
      <c r="S21" s="72"/>
    </row>
    <row r="22" spans="1:19" s="12" customFormat="1" ht="15.75" x14ac:dyDescent="0.25"/>
    <row r="23" spans="1:19" s="13" customFormat="1" ht="26.25" customHeight="1" x14ac:dyDescent="0.25">
      <c r="B23" s="13" t="s">
        <v>11</v>
      </c>
      <c r="J23" s="102" t="s">
        <v>118</v>
      </c>
      <c r="K23" s="102"/>
      <c r="L23" s="102"/>
      <c r="M23" s="102"/>
      <c r="N23" s="102"/>
      <c r="O23" s="102"/>
      <c r="P23" s="102"/>
      <c r="Q23" s="102"/>
      <c r="R23" s="102"/>
    </row>
    <row r="24" spans="1:19" s="13" customFormat="1" ht="26.25" customHeight="1" x14ac:dyDescent="0.25">
      <c r="B24" s="13" t="s">
        <v>12</v>
      </c>
      <c r="J24" s="128" t="s">
        <v>39</v>
      </c>
      <c r="K24" s="128"/>
      <c r="L24" s="128"/>
      <c r="M24" s="128"/>
      <c r="N24" s="128"/>
      <c r="O24" s="128"/>
      <c r="P24" s="128"/>
      <c r="Q24" s="128"/>
      <c r="R24" s="128"/>
    </row>
  </sheetData>
  <sortState ref="A19:S21">
    <sortCondition ref="A19"/>
  </sortState>
  <mergeCells count="41">
    <mergeCell ref="Q17:Q18"/>
    <mergeCell ref="R17:R18"/>
    <mergeCell ref="S17:S18"/>
    <mergeCell ref="F17:H17"/>
    <mergeCell ref="I17:K17"/>
    <mergeCell ref="L17:N17"/>
    <mergeCell ref="O17:O18"/>
    <mergeCell ref="P17:P18"/>
    <mergeCell ref="A1:R1"/>
    <mergeCell ref="A2:R2"/>
    <mergeCell ref="A3:R3"/>
    <mergeCell ref="A4:R4"/>
    <mergeCell ref="A5:B5"/>
    <mergeCell ref="C5:E5"/>
    <mergeCell ref="S7:S8"/>
    <mergeCell ref="A6:D6"/>
    <mergeCell ref="N6:S6"/>
    <mergeCell ref="A7:A8"/>
    <mergeCell ref="B7:B8"/>
    <mergeCell ref="C7:C8"/>
    <mergeCell ref="D7:D8"/>
    <mergeCell ref="E7:E8"/>
    <mergeCell ref="F7:H7"/>
    <mergeCell ref="I7:K7"/>
    <mergeCell ref="L7:N7"/>
    <mergeCell ref="J23:R23"/>
    <mergeCell ref="J24:R24"/>
    <mergeCell ref="O7:O8"/>
    <mergeCell ref="P7:P8"/>
    <mergeCell ref="Q7:Q8"/>
    <mergeCell ref="R7:R8"/>
    <mergeCell ref="A14:R14"/>
    <mergeCell ref="A15:B15"/>
    <mergeCell ref="C15:E15"/>
    <mergeCell ref="A16:D16"/>
    <mergeCell ref="N16:S16"/>
    <mergeCell ref="A17:A18"/>
    <mergeCell ref="B17:B18"/>
    <mergeCell ref="C17:C18"/>
    <mergeCell ref="D17:D18"/>
    <mergeCell ref="E17:E18"/>
  </mergeCells>
  <pageMargins left="0" right="0" top="0" bottom="0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view="pageBreakPreview" topLeftCell="A2" zoomScale="89" zoomScaleNormal="100" zoomScaleSheetLayoutView="89" workbookViewId="0">
      <selection activeCell="E9" sqref="E9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6.140625" style="1" customWidth="1"/>
    <col min="4" max="4" width="35.42578125" style="1" customWidth="1"/>
    <col min="5" max="5" width="27.28515625" style="1" customWidth="1"/>
    <col min="6" max="6" width="7.140625" style="1" customWidth="1"/>
    <col min="7" max="7" width="9.28515625" style="1" customWidth="1"/>
    <col min="8" max="8" width="3.42578125" style="1" customWidth="1"/>
    <col min="9" max="9" width="7.7109375" style="1" customWidth="1"/>
    <col min="10" max="10" width="9.7109375" style="1" customWidth="1"/>
    <col min="11" max="11" width="3.28515625" style="1" customWidth="1"/>
    <col min="12" max="12" width="7.28515625" style="1" customWidth="1"/>
    <col min="13" max="13" width="9.42578125" style="1" customWidth="1"/>
    <col min="14" max="14" width="3.2851562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9" width="4.7109375" style="1" customWidth="1"/>
    <col min="20" max="16384" width="9.140625" style="1"/>
  </cols>
  <sheetData>
    <row r="1" spans="1:19" ht="45" customHeight="1" x14ac:dyDescent="0.25">
      <c r="A1" s="113" t="s">
        <v>116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s="52" customFormat="1" ht="24" customHeight="1" x14ac:dyDescent="0.3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9" s="52" customFormat="1" ht="24" customHeight="1" x14ac:dyDescent="0.3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9" s="52" customFormat="1" ht="24" customHeight="1" x14ac:dyDescent="0.3">
      <c r="A4" s="116" t="s">
        <v>125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19" s="49" customFormat="1" ht="51" customHeight="1" x14ac:dyDescent="0.25">
      <c r="A5" s="104" t="s">
        <v>33</v>
      </c>
      <c r="B5" s="104"/>
      <c r="C5" s="105" t="s">
        <v>163</v>
      </c>
      <c r="D5" s="105"/>
      <c r="E5" s="105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9" s="14" customFormat="1" ht="15.75" customHeight="1" x14ac:dyDescent="0.25">
      <c r="A6" s="117" t="s">
        <v>17</v>
      </c>
      <c r="B6" s="117"/>
      <c r="C6" s="117"/>
      <c r="D6" s="117"/>
      <c r="E6" s="46"/>
      <c r="F6" s="47"/>
      <c r="G6" s="2"/>
      <c r="H6" s="2"/>
      <c r="I6" s="2"/>
      <c r="J6" s="2"/>
      <c r="K6" s="2"/>
      <c r="L6" s="2"/>
      <c r="M6" s="2"/>
      <c r="N6" s="106" t="s">
        <v>117</v>
      </c>
      <c r="O6" s="106"/>
      <c r="P6" s="106"/>
      <c r="Q6" s="106"/>
      <c r="R6" s="106"/>
      <c r="S6" s="106"/>
    </row>
    <row r="7" spans="1:19" s="10" customFormat="1" ht="15" customHeight="1" x14ac:dyDescent="0.3">
      <c r="A7" s="119" t="s">
        <v>2</v>
      </c>
      <c r="B7" s="121" t="s">
        <v>25</v>
      </c>
      <c r="C7" s="119" t="s">
        <v>3</v>
      </c>
      <c r="D7" s="121" t="s">
        <v>26</v>
      </c>
      <c r="E7" s="121" t="s">
        <v>18</v>
      </c>
      <c r="F7" s="124" t="s">
        <v>15</v>
      </c>
      <c r="G7" s="124"/>
      <c r="H7" s="124"/>
      <c r="I7" s="125" t="s">
        <v>4</v>
      </c>
      <c r="J7" s="126"/>
      <c r="K7" s="127"/>
      <c r="L7" s="125" t="s">
        <v>13</v>
      </c>
      <c r="M7" s="126"/>
      <c r="N7" s="127"/>
      <c r="O7" s="129" t="s">
        <v>19</v>
      </c>
      <c r="P7" s="129" t="s">
        <v>5</v>
      </c>
      <c r="Q7" s="119" t="s">
        <v>14</v>
      </c>
      <c r="R7" s="131" t="s">
        <v>6</v>
      </c>
      <c r="S7" s="133" t="s">
        <v>7</v>
      </c>
    </row>
    <row r="8" spans="1:19" s="10" customFormat="1" ht="36" customHeight="1" x14ac:dyDescent="0.3">
      <c r="A8" s="120"/>
      <c r="B8" s="122"/>
      <c r="C8" s="123"/>
      <c r="D8" s="122"/>
      <c r="E8" s="122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30"/>
      <c r="P8" s="130"/>
      <c r="Q8" s="120"/>
      <c r="R8" s="132"/>
      <c r="S8" s="134"/>
    </row>
    <row r="9" spans="1:19" s="67" customFormat="1" ht="30" customHeight="1" x14ac:dyDescent="0.3">
      <c r="A9" s="19">
        <f>RANK(R9,R$9:R$11,0)</f>
        <v>1</v>
      </c>
      <c r="B9" s="56" t="s">
        <v>126</v>
      </c>
      <c r="C9" s="74">
        <v>1</v>
      </c>
      <c r="D9" s="55" t="s">
        <v>127</v>
      </c>
      <c r="E9" s="64" t="s">
        <v>42</v>
      </c>
      <c r="F9" s="20">
        <v>200.5</v>
      </c>
      <c r="G9" s="66">
        <f>F9/3.2</f>
        <v>62.65625</v>
      </c>
      <c r="H9" s="19">
        <f>RANK(G9,G$9:G$11,0)</f>
        <v>2</v>
      </c>
      <c r="I9" s="19">
        <v>206.5</v>
      </c>
      <c r="J9" s="66">
        <f>I9/3.2</f>
        <v>64.53125</v>
      </c>
      <c r="K9" s="19">
        <f>RANK(J9,J$9:J$11,0)</f>
        <v>1</v>
      </c>
      <c r="L9" s="20">
        <v>203</v>
      </c>
      <c r="M9" s="66">
        <f>L9/3.2</f>
        <v>63.4375</v>
      </c>
      <c r="N9" s="19">
        <f>RANK(M9,M$9:M$11,0)</f>
        <v>1</v>
      </c>
      <c r="O9" s="19"/>
      <c r="P9" s="19"/>
      <c r="Q9" s="20">
        <f>F9+L9+I9</f>
        <v>610</v>
      </c>
      <c r="R9" s="21">
        <f>(G9+J9+M9)/3</f>
        <v>63.541666666666664</v>
      </c>
      <c r="S9" s="63">
        <v>2</v>
      </c>
    </row>
    <row r="10" spans="1:19" s="67" customFormat="1" ht="30" customHeight="1" x14ac:dyDescent="0.3">
      <c r="A10" s="19">
        <f>RANK(R10,R$9:R$11,0)</f>
        <v>2</v>
      </c>
      <c r="B10" s="54" t="s">
        <v>101</v>
      </c>
      <c r="C10" s="57" t="s">
        <v>95</v>
      </c>
      <c r="D10" s="55" t="s">
        <v>102</v>
      </c>
      <c r="E10" s="64" t="s">
        <v>42</v>
      </c>
      <c r="F10" s="20">
        <v>204</v>
      </c>
      <c r="G10" s="66">
        <f>F10/3.2</f>
        <v>63.75</v>
      </c>
      <c r="H10" s="19">
        <f>RANK(G10,G$9:G$11,0)</f>
        <v>1</v>
      </c>
      <c r="I10" s="19">
        <v>193.5</v>
      </c>
      <c r="J10" s="66">
        <f>I10/3.2</f>
        <v>60.46875</v>
      </c>
      <c r="K10" s="19">
        <f>RANK(J10,J$9:J$11,0)</f>
        <v>3</v>
      </c>
      <c r="L10" s="20">
        <v>196.5</v>
      </c>
      <c r="M10" s="66">
        <f>L10/3.2</f>
        <v>61.40625</v>
      </c>
      <c r="N10" s="19">
        <f>RANK(M10,M$9:M$11,0)</f>
        <v>3</v>
      </c>
      <c r="O10" s="19"/>
      <c r="P10" s="19"/>
      <c r="Q10" s="20">
        <f>F10+L10+I10</f>
        <v>594</v>
      </c>
      <c r="R10" s="21">
        <f>(G10+J10+M10)/3</f>
        <v>61.875</v>
      </c>
      <c r="S10" s="63">
        <v>3</v>
      </c>
    </row>
    <row r="11" spans="1:19" s="67" customFormat="1" ht="30" customHeight="1" x14ac:dyDescent="0.3">
      <c r="A11" s="19">
        <f>RANK(R11,R$9:R$11,0)</f>
        <v>3</v>
      </c>
      <c r="B11" s="54" t="s">
        <v>76</v>
      </c>
      <c r="C11" s="57">
        <v>2</v>
      </c>
      <c r="D11" s="55" t="s">
        <v>128</v>
      </c>
      <c r="E11" s="64" t="s">
        <v>42</v>
      </c>
      <c r="F11" s="20">
        <v>197.5</v>
      </c>
      <c r="G11" s="66">
        <f>F11/3.2</f>
        <v>61.71875</v>
      </c>
      <c r="H11" s="19">
        <f>RANK(G11,G$9:G$11,0)</f>
        <v>3</v>
      </c>
      <c r="I11" s="19">
        <v>194.5</v>
      </c>
      <c r="J11" s="66">
        <f>I11/3.2</f>
        <v>60.78125</v>
      </c>
      <c r="K11" s="19">
        <f>RANK(J11,J$9:J$11,0)</f>
        <v>2</v>
      </c>
      <c r="L11" s="20">
        <v>198.5</v>
      </c>
      <c r="M11" s="66">
        <f>L11/3.2</f>
        <v>62.03125</v>
      </c>
      <c r="N11" s="19">
        <f>RANK(M11,M$9:M$11,0)</f>
        <v>2</v>
      </c>
      <c r="O11" s="19"/>
      <c r="P11" s="19"/>
      <c r="Q11" s="20">
        <f>F11+L11+I11</f>
        <v>590.5</v>
      </c>
      <c r="R11" s="21">
        <f>(G11+J11+M11)/3</f>
        <v>61.510416666666664</v>
      </c>
      <c r="S11" s="63">
        <v>3</v>
      </c>
    </row>
    <row r="12" spans="1:19" s="12" customFormat="1" ht="15.75" x14ac:dyDescent="0.25">
      <c r="S12" s="1"/>
    </row>
    <row r="13" spans="1:19" s="13" customFormat="1" ht="32.25" customHeight="1" x14ac:dyDescent="0.25">
      <c r="B13" s="13" t="s">
        <v>11</v>
      </c>
      <c r="J13" s="102" t="s">
        <v>118</v>
      </c>
      <c r="K13" s="102"/>
      <c r="L13" s="102"/>
      <c r="M13" s="102"/>
      <c r="N13" s="102"/>
      <c r="O13" s="102"/>
      <c r="P13" s="102"/>
      <c r="Q13" s="102"/>
      <c r="R13" s="102"/>
      <c r="S13" s="1"/>
    </row>
    <row r="14" spans="1:19" s="13" customFormat="1" ht="32.25" customHeight="1" x14ac:dyDescent="0.25">
      <c r="B14" s="13" t="s">
        <v>12</v>
      </c>
      <c r="J14" s="128" t="s">
        <v>39</v>
      </c>
      <c r="K14" s="128"/>
      <c r="L14" s="128"/>
      <c r="M14" s="128"/>
      <c r="N14" s="128"/>
      <c r="O14" s="128"/>
      <c r="P14" s="128"/>
      <c r="Q14" s="128"/>
      <c r="R14" s="128"/>
      <c r="S14" s="1"/>
    </row>
  </sheetData>
  <sortState ref="A9:S11">
    <sortCondition ref="A9"/>
  </sortState>
  <mergeCells count="23">
    <mergeCell ref="J13:R13"/>
    <mergeCell ref="J14:R14"/>
    <mergeCell ref="O7:O8"/>
    <mergeCell ref="P7:P8"/>
    <mergeCell ref="Q7:Q8"/>
    <mergeCell ref="R7:R8"/>
    <mergeCell ref="S7:S8"/>
    <mergeCell ref="A6:D6"/>
    <mergeCell ref="N6:S6"/>
    <mergeCell ref="A7:A8"/>
    <mergeCell ref="B7:B8"/>
    <mergeCell ref="C7:C8"/>
    <mergeCell ref="D7:D8"/>
    <mergeCell ref="E7:E8"/>
    <mergeCell ref="F7:H7"/>
    <mergeCell ref="I7:K7"/>
    <mergeCell ref="L7:N7"/>
    <mergeCell ref="A1:R1"/>
    <mergeCell ref="A2:R2"/>
    <mergeCell ref="A3:R3"/>
    <mergeCell ref="A4:R4"/>
    <mergeCell ref="A5:B5"/>
    <mergeCell ref="C5:E5"/>
  </mergeCells>
  <pageMargins left="0" right="0" top="0" bottom="0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view="pageBreakPreview" topLeftCell="A4" zoomScale="89" zoomScaleNormal="100" zoomScaleSheetLayoutView="89" workbookViewId="0">
      <selection activeCell="C5" sqref="C5:E5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6.140625" style="1" customWidth="1"/>
    <col min="4" max="4" width="35.42578125" style="1" customWidth="1"/>
    <col min="5" max="5" width="27.28515625" style="1" customWidth="1"/>
    <col min="6" max="6" width="7.140625" style="1" customWidth="1"/>
    <col min="7" max="7" width="9.28515625" style="1" customWidth="1"/>
    <col min="8" max="8" width="3.42578125" style="1" customWidth="1"/>
    <col min="9" max="9" width="7.7109375" style="1" customWidth="1"/>
    <col min="10" max="10" width="9.7109375" style="1" customWidth="1"/>
    <col min="11" max="11" width="3.28515625" style="1" customWidth="1"/>
    <col min="12" max="12" width="7.28515625" style="1" customWidth="1"/>
    <col min="13" max="13" width="9.42578125" style="1" customWidth="1"/>
    <col min="14" max="14" width="3.2851562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9" width="4.7109375" style="1" customWidth="1"/>
    <col min="20" max="16384" width="9.140625" style="1"/>
  </cols>
  <sheetData>
    <row r="1" spans="1:19" ht="45" customHeight="1" x14ac:dyDescent="0.25">
      <c r="A1" s="113" t="s">
        <v>116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s="52" customFormat="1" ht="24" customHeight="1" x14ac:dyDescent="0.3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9" s="52" customFormat="1" ht="24" customHeight="1" x14ac:dyDescent="0.3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9" s="52" customFormat="1" ht="24" customHeight="1" x14ac:dyDescent="0.3">
      <c r="A4" s="116" t="s">
        <v>32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19" s="49" customFormat="1" ht="51" customHeight="1" x14ac:dyDescent="0.25">
      <c r="A5" s="104" t="s">
        <v>33</v>
      </c>
      <c r="B5" s="104"/>
      <c r="C5" s="105" t="s">
        <v>163</v>
      </c>
      <c r="D5" s="105"/>
      <c r="E5" s="105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9" s="14" customFormat="1" ht="15.75" customHeight="1" x14ac:dyDescent="0.25">
      <c r="A6" s="117" t="s">
        <v>17</v>
      </c>
      <c r="B6" s="117"/>
      <c r="C6" s="117"/>
      <c r="D6" s="117"/>
      <c r="E6" s="46"/>
      <c r="F6" s="47"/>
      <c r="G6" s="2"/>
      <c r="H6" s="2"/>
      <c r="I6" s="2"/>
      <c r="J6" s="2"/>
      <c r="K6" s="2"/>
      <c r="L6" s="2"/>
      <c r="M6" s="2"/>
      <c r="N6" s="106" t="s">
        <v>117</v>
      </c>
      <c r="O6" s="106"/>
      <c r="P6" s="106"/>
      <c r="Q6" s="106"/>
      <c r="R6" s="106"/>
      <c r="S6" s="106"/>
    </row>
    <row r="7" spans="1:19" s="10" customFormat="1" ht="15" customHeight="1" x14ac:dyDescent="0.3">
      <c r="A7" s="119" t="s">
        <v>2</v>
      </c>
      <c r="B7" s="121" t="s">
        <v>25</v>
      </c>
      <c r="C7" s="119" t="s">
        <v>3</v>
      </c>
      <c r="D7" s="121" t="s">
        <v>26</v>
      </c>
      <c r="E7" s="121" t="s">
        <v>18</v>
      </c>
      <c r="F7" s="124" t="s">
        <v>15</v>
      </c>
      <c r="G7" s="124"/>
      <c r="H7" s="124"/>
      <c r="I7" s="125" t="s">
        <v>4</v>
      </c>
      <c r="J7" s="126"/>
      <c r="K7" s="127"/>
      <c r="L7" s="125" t="s">
        <v>13</v>
      </c>
      <c r="M7" s="126"/>
      <c r="N7" s="127"/>
      <c r="O7" s="129" t="s">
        <v>19</v>
      </c>
      <c r="P7" s="129" t="s">
        <v>5</v>
      </c>
      <c r="Q7" s="119" t="s">
        <v>14</v>
      </c>
      <c r="R7" s="131" t="s">
        <v>6</v>
      </c>
      <c r="S7" s="133" t="s">
        <v>7</v>
      </c>
    </row>
    <row r="8" spans="1:19" s="10" customFormat="1" ht="36" customHeight="1" x14ac:dyDescent="0.3">
      <c r="A8" s="120"/>
      <c r="B8" s="122"/>
      <c r="C8" s="123"/>
      <c r="D8" s="122"/>
      <c r="E8" s="122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30"/>
      <c r="P8" s="130"/>
      <c r="Q8" s="120"/>
      <c r="R8" s="132"/>
      <c r="S8" s="134"/>
    </row>
    <row r="9" spans="1:19" s="10" customFormat="1" ht="30" customHeight="1" x14ac:dyDescent="0.3">
      <c r="A9" s="19">
        <f>RANK(R9,R$9:R$14,0)</f>
        <v>1</v>
      </c>
      <c r="B9" s="54" t="s">
        <v>131</v>
      </c>
      <c r="C9" s="53" t="s">
        <v>95</v>
      </c>
      <c r="D9" s="55" t="s">
        <v>135</v>
      </c>
      <c r="E9" s="68" t="s">
        <v>69</v>
      </c>
      <c r="F9" s="20">
        <v>197.5</v>
      </c>
      <c r="G9" s="21">
        <f>F9/3</f>
        <v>65.833333333333329</v>
      </c>
      <c r="H9" s="19">
        <f>RANK(G9,G$9:G$14,0)</f>
        <v>2</v>
      </c>
      <c r="I9" s="19">
        <v>195.5</v>
      </c>
      <c r="J9" s="21">
        <f>I9/3</f>
        <v>65.166666666666671</v>
      </c>
      <c r="K9" s="19">
        <f>RANK(J9,J$9:J$14,0)</f>
        <v>1</v>
      </c>
      <c r="L9" s="20">
        <v>200.5</v>
      </c>
      <c r="M9" s="21">
        <f>L9/3</f>
        <v>66.833333333333329</v>
      </c>
      <c r="N9" s="19">
        <f>RANK(M9,M$9:M$14,0)</f>
        <v>1</v>
      </c>
      <c r="O9" s="19"/>
      <c r="P9" s="19"/>
      <c r="Q9" s="20">
        <f>F9+L9+I9</f>
        <v>593.5</v>
      </c>
      <c r="R9" s="21">
        <f>(G9+J9+M9)/3</f>
        <v>65.944444444444443</v>
      </c>
      <c r="S9" s="22">
        <v>1</v>
      </c>
    </row>
    <row r="10" spans="1:19" s="67" customFormat="1" ht="30" customHeight="1" x14ac:dyDescent="0.3">
      <c r="A10" s="19">
        <f>RANK(R10,R$9:R$14,0)</f>
        <v>2</v>
      </c>
      <c r="B10" s="54" t="s">
        <v>132</v>
      </c>
      <c r="C10" s="57">
        <v>1</v>
      </c>
      <c r="D10" s="55" t="s">
        <v>137</v>
      </c>
      <c r="E10" s="68" t="s">
        <v>69</v>
      </c>
      <c r="F10" s="20">
        <v>198</v>
      </c>
      <c r="G10" s="21">
        <f>F10/3</f>
        <v>66</v>
      </c>
      <c r="H10" s="19">
        <f>RANK(G10,G$9:G$14,0)</f>
        <v>1</v>
      </c>
      <c r="I10" s="19">
        <v>189</v>
      </c>
      <c r="J10" s="21">
        <f>I10/3</f>
        <v>63</v>
      </c>
      <c r="K10" s="19">
        <f>RANK(J10,J$9:J$14,0)</f>
        <v>3</v>
      </c>
      <c r="L10" s="20">
        <v>195.5</v>
      </c>
      <c r="M10" s="21">
        <f>L10/3</f>
        <v>65.166666666666671</v>
      </c>
      <c r="N10" s="19">
        <f>RANK(M10,M$9:M$14,0)</f>
        <v>2</v>
      </c>
      <c r="O10" s="19"/>
      <c r="P10" s="19"/>
      <c r="Q10" s="20">
        <f>F10+L10+I10</f>
        <v>582.5</v>
      </c>
      <c r="R10" s="21">
        <f>(G10+J10+M10)/3</f>
        <v>64.722222222222229</v>
      </c>
      <c r="S10" s="22">
        <v>1</v>
      </c>
    </row>
    <row r="11" spans="1:19" s="10" customFormat="1" ht="30" customHeight="1" x14ac:dyDescent="0.3">
      <c r="A11" s="19">
        <f>RANK(R11,R$9:R$14,0)</f>
        <v>3</v>
      </c>
      <c r="B11" s="56" t="s">
        <v>129</v>
      </c>
      <c r="C11" s="74">
        <v>1</v>
      </c>
      <c r="D11" s="62" t="s">
        <v>130</v>
      </c>
      <c r="E11" s="68" t="s">
        <v>42</v>
      </c>
      <c r="F11" s="20">
        <v>189.5</v>
      </c>
      <c r="G11" s="21">
        <f>F11/3</f>
        <v>63.166666666666664</v>
      </c>
      <c r="H11" s="19">
        <f>RANK(G11,G$9:G$14,0)</f>
        <v>4</v>
      </c>
      <c r="I11" s="19">
        <v>190.5</v>
      </c>
      <c r="J11" s="21">
        <f>I11/3</f>
        <v>63.5</v>
      </c>
      <c r="K11" s="19">
        <f>RANK(J11,J$9:J$14,0)</f>
        <v>2</v>
      </c>
      <c r="L11" s="20">
        <v>184.5</v>
      </c>
      <c r="M11" s="21">
        <f>L11/3</f>
        <v>61.5</v>
      </c>
      <c r="N11" s="19">
        <f>RANK(M11,M$9:M$14,0)</f>
        <v>5</v>
      </c>
      <c r="O11" s="19"/>
      <c r="P11" s="19"/>
      <c r="Q11" s="20">
        <f>F11+L11+I11</f>
        <v>564.5</v>
      </c>
      <c r="R11" s="21">
        <f>(G11+J11+M11)/3</f>
        <v>62.722222222222221</v>
      </c>
      <c r="S11" s="22">
        <v>2</v>
      </c>
    </row>
    <row r="12" spans="1:19" s="10" customFormat="1" ht="30" customHeight="1" x14ac:dyDescent="0.3">
      <c r="A12" s="19">
        <f>RANK(R12,R$9:R$14,0)</f>
        <v>4</v>
      </c>
      <c r="B12" s="56" t="s">
        <v>138</v>
      </c>
      <c r="C12" s="74">
        <v>3</v>
      </c>
      <c r="D12" s="62" t="s">
        <v>136</v>
      </c>
      <c r="E12" s="68" t="s">
        <v>69</v>
      </c>
      <c r="F12" s="20">
        <v>190</v>
      </c>
      <c r="G12" s="21">
        <f>F12/3</f>
        <v>63.333333333333336</v>
      </c>
      <c r="H12" s="19">
        <f>RANK(G12,G$9:G$14,0)</f>
        <v>3</v>
      </c>
      <c r="I12" s="19">
        <v>181.5</v>
      </c>
      <c r="J12" s="21">
        <f>I12/3</f>
        <v>60.5</v>
      </c>
      <c r="K12" s="19">
        <f>RANK(J12,J$9:J$14,0)</f>
        <v>6</v>
      </c>
      <c r="L12" s="20">
        <v>185</v>
      </c>
      <c r="M12" s="21">
        <f>L12/3</f>
        <v>61.666666666666664</v>
      </c>
      <c r="N12" s="19">
        <f>RANK(M12,M$9:M$14,0)</f>
        <v>4</v>
      </c>
      <c r="O12" s="19"/>
      <c r="P12" s="19"/>
      <c r="Q12" s="20">
        <f>F12+L12+I12</f>
        <v>556.5</v>
      </c>
      <c r="R12" s="21">
        <f>(G12+J12+M12)/3</f>
        <v>61.833333333333336</v>
      </c>
      <c r="S12" s="22">
        <v>3</v>
      </c>
    </row>
    <row r="13" spans="1:19" s="10" customFormat="1" ht="30" customHeight="1" x14ac:dyDescent="0.3">
      <c r="A13" s="19">
        <f>RANK(R13,R$9:R$14,0)</f>
        <v>5</v>
      </c>
      <c r="B13" s="165" t="s">
        <v>41</v>
      </c>
      <c r="C13" s="166">
        <v>2</v>
      </c>
      <c r="D13" s="167" t="s">
        <v>134</v>
      </c>
      <c r="E13" s="68" t="s">
        <v>42</v>
      </c>
      <c r="F13" s="20">
        <v>185.5</v>
      </c>
      <c r="G13" s="21">
        <f>F13/3</f>
        <v>61.833333333333336</v>
      </c>
      <c r="H13" s="19">
        <f>RANK(G13,G$9:G$14,0)</f>
        <v>5</v>
      </c>
      <c r="I13" s="19">
        <v>184.5</v>
      </c>
      <c r="J13" s="21">
        <f>I13/3</f>
        <v>61.5</v>
      </c>
      <c r="K13" s="19">
        <f>RANK(J13,J$9:J$14,0)</f>
        <v>5</v>
      </c>
      <c r="L13" s="20">
        <v>185.5</v>
      </c>
      <c r="M13" s="21">
        <f>L13/3</f>
        <v>61.833333333333336</v>
      </c>
      <c r="N13" s="19">
        <f>RANK(M13,M$9:M$14,0)</f>
        <v>3</v>
      </c>
      <c r="O13" s="19"/>
      <c r="P13" s="19"/>
      <c r="Q13" s="20">
        <f>F13+L13+I13</f>
        <v>555.5</v>
      </c>
      <c r="R13" s="21">
        <f>(G13+J13+M13)/3</f>
        <v>61.722222222222229</v>
      </c>
      <c r="S13" s="22">
        <v>3</v>
      </c>
    </row>
    <row r="14" spans="1:19" s="10" customFormat="1" ht="30" customHeight="1" x14ac:dyDescent="0.3">
      <c r="A14" s="19">
        <f>RANK(R14,R$9:R$14,0)</f>
        <v>6</v>
      </c>
      <c r="B14" s="54" t="s">
        <v>96</v>
      </c>
      <c r="C14" s="57">
        <v>2</v>
      </c>
      <c r="D14" s="55" t="s">
        <v>133</v>
      </c>
      <c r="E14" s="68" t="s">
        <v>42</v>
      </c>
      <c r="F14" s="20">
        <v>179.5</v>
      </c>
      <c r="G14" s="21">
        <f>F14/3</f>
        <v>59.833333333333336</v>
      </c>
      <c r="H14" s="19">
        <f>RANK(G14,G$9:G$14,0)</f>
        <v>6</v>
      </c>
      <c r="I14" s="19">
        <v>186</v>
      </c>
      <c r="J14" s="21">
        <f>I14/3</f>
        <v>62</v>
      </c>
      <c r="K14" s="19">
        <f>RANK(J14,J$9:J$14,0)</f>
        <v>4</v>
      </c>
      <c r="L14" s="20">
        <v>183</v>
      </c>
      <c r="M14" s="21">
        <f>L14/3</f>
        <v>61</v>
      </c>
      <c r="N14" s="19">
        <f>RANK(M14,M$9:M$14,0)</f>
        <v>6</v>
      </c>
      <c r="O14" s="19"/>
      <c r="P14" s="19"/>
      <c r="Q14" s="20">
        <f>F14+L14+I14</f>
        <v>548.5</v>
      </c>
      <c r="R14" s="21">
        <f>(G14+J14+M14)/3</f>
        <v>60.94444444444445</v>
      </c>
      <c r="S14" s="22">
        <v>3</v>
      </c>
    </row>
    <row r="15" spans="1:19" s="52" customFormat="1" ht="24" customHeight="1" x14ac:dyDescent="0.3">
      <c r="A15" s="116" t="s">
        <v>36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</row>
    <row r="16" spans="1:19" s="67" customFormat="1" ht="30" customHeight="1" x14ac:dyDescent="0.3">
      <c r="A16" s="63">
        <f>RANK(R16,R$16:R$16,0)</f>
        <v>1</v>
      </c>
      <c r="B16" s="56" t="s">
        <v>139</v>
      </c>
      <c r="C16" s="94">
        <v>1</v>
      </c>
      <c r="D16" s="55" t="s">
        <v>164</v>
      </c>
      <c r="E16" s="68" t="s">
        <v>140</v>
      </c>
      <c r="F16" s="65">
        <v>195.5</v>
      </c>
      <c r="G16" s="66">
        <f>F16/3</f>
        <v>65.166666666666671</v>
      </c>
      <c r="H16" s="63">
        <f>RANK(G16,G$16:G$16,0)</f>
        <v>1</v>
      </c>
      <c r="I16" s="63">
        <v>190.5</v>
      </c>
      <c r="J16" s="66">
        <f>I16/3</f>
        <v>63.5</v>
      </c>
      <c r="K16" s="63">
        <f>RANK(J16,J$16:J$16,0)</f>
        <v>1</v>
      </c>
      <c r="L16" s="65">
        <v>195.5</v>
      </c>
      <c r="M16" s="66">
        <f>L16/3</f>
        <v>65.166666666666671</v>
      </c>
      <c r="N16" s="63">
        <f>RANK(M16,M$16:M$16,0)</f>
        <v>1</v>
      </c>
      <c r="O16" s="63"/>
      <c r="P16" s="63"/>
      <c r="Q16" s="65">
        <f>F16+L16+I16</f>
        <v>581.5</v>
      </c>
      <c r="R16" s="66">
        <f>(G16+J16+M16)/3</f>
        <v>64.611111111111128</v>
      </c>
      <c r="S16" s="69"/>
    </row>
    <row r="17" spans="2:19" s="12" customFormat="1" ht="15.75" x14ac:dyDescent="0.25">
      <c r="S17" s="13"/>
    </row>
    <row r="18" spans="2:19" s="13" customFormat="1" ht="32.25" customHeight="1" x14ac:dyDescent="0.25">
      <c r="B18" s="13" t="s">
        <v>11</v>
      </c>
      <c r="J18" s="102" t="s">
        <v>118</v>
      </c>
      <c r="K18" s="102"/>
      <c r="L18" s="102"/>
      <c r="M18" s="102"/>
      <c r="N18" s="102"/>
      <c r="O18" s="102"/>
      <c r="P18" s="102"/>
      <c r="Q18" s="102"/>
      <c r="R18" s="102"/>
      <c r="S18" s="1"/>
    </row>
    <row r="19" spans="2:19" s="13" customFormat="1" ht="32.25" customHeight="1" x14ac:dyDescent="0.25">
      <c r="B19" s="13" t="s">
        <v>12</v>
      </c>
      <c r="J19" s="128" t="s">
        <v>39</v>
      </c>
      <c r="K19" s="128"/>
      <c r="L19" s="128"/>
      <c r="M19" s="128"/>
      <c r="N19" s="128"/>
      <c r="O19" s="128"/>
      <c r="P19" s="128"/>
      <c r="Q19" s="128"/>
      <c r="R19" s="128"/>
      <c r="S19" s="1"/>
    </row>
  </sheetData>
  <sortState ref="A9:S14">
    <sortCondition ref="A9"/>
  </sortState>
  <mergeCells count="24">
    <mergeCell ref="N6:S6"/>
    <mergeCell ref="A1:R1"/>
    <mergeCell ref="A2:R2"/>
    <mergeCell ref="A3:R3"/>
    <mergeCell ref="A4:R4"/>
    <mergeCell ref="A5:B5"/>
    <mergeCell ref="C5:E5"/>
    <mergeCell ref="A6:D6"/>
    <mergeCell ref="J19:R19"/>
    <mergeCell ref="J18:R18"/>
    <mergeCell ref="O7:O8"/>
    <mergeCell ref="P7:P8"/>
    <mergeCell ref="Q7:Q8"/>
    <mergeCell ref="R7:R8"/>
    <mergeCell ref="S7:S8"/>
    <mergeCell ref="A15:R15"/>
    <mergeCell ref="E7:E8"/>
    <mergeCell ref="F7:H7"/>
    <mergeCell ref="I7:K7"/>
    <mergeCell ref="L7:N7"/>
    <mergeCell ref="A7:A8"/>
    <mergeCell ref="B7:B8"/>
    <mergeCell ref="C7:C8"/>
    <mergeCell ref="D7:D8"/>
  </mergeCells>
  <pageMargins left="0" right="0" top="0" bottom="0" header="0.31496062992125984" footer="0.31496062992125984"/>
  <pageSetup paperSize="9" scale="78" orientation="landscape" r:id="rId1"/>
  <rowBreaks count="1" manualBreakCount="1">
    <brk id="1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topLeftCell="A16" zoomScale="87" zoomScaleNormal="90" zoomScaleSheetLayoutView="70" workbookViewId="0">
      <selection activeCell="B22" sqref="B22:E22"/>
    </sheetView>
  </sheetViews>
  <sheetFormatPr defaultRowHeight="15" x14ac:dyDescent="0.25"/>
  <cols>
    <col min="1" max="1" width="5.140625" style="1" customWidth="1"/>
    <col min="2" max="2" width="26.140625" style="1" customWidth="1"/>
    <col min="3" max="3" width="6" style="1" customWidth="1"/>
    <col min="4" max="4" width="43.28515625" style="1" customWidth="1"/>
    <col min="5" max="5" width="28.5703125" style="1" customWidth="1"/>
    <col min="6" max="6" width="6.85546875" style="1" customWidth="1"/>
    <col min="7" max="7" width="10.28515625" style="1" customWidth="1"/>
    <col min="8" max="8" width="4.7109375" style="1" customWidth="1"/>
    <col min="9" max="12" width="6.85546875" style="1" customWidth="1"/>
    <col min="13" max="13" width="11" style="1" customWidth="1"/>
    <col min="14" max="14" width="4.140625" style="1" customWidth="1"/>
    <col min="15" max="15" width="2.5703125" style="1" customWidth="1"/>
    <col min="16" max="16" width="2.42578125" style="1" customWidth="1"/>
    <col min="17" max="17" width="7.28515625" style="1" customWidth="1"/>
    <col min="18" max="18" width="9.85546875" style="1" customWidth="1"/>
    <col min="19" max="19" width="6.140625" style="1" customWidth="1"/>
    <col min="20" max="16384" width="9.140625" style="1"/>
  </cols>
  <sheetData>
    <row r="1" spans="1:19" s="84" customFormat="1" ht="36" customHeight="1" x14ac:dyDescent="0.7">
      <c r="A1" s="113" t="s">
        <v>141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s="14" customFormat="1" ht="19.5" customHeight="1" x14ac:dyDescent="0.25">
      <c r="A2" s="135" t="s">
        <v>45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19" s="14" customFormat="1" ht="19.5" customHeight="1" x14ac:dyDescent="0.25">
      <c r="A3" s="114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9" s="14" customFormat="1" ht="19.5" customHeight="1" x14ac:dyDescent="0.25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9" s="14" customFormat="1" ht="19.5" customHeight="1" x14ac:dyDescent="0.25">
      <c r="A5" s="116" t="s">
        <v>44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</row>
    <row r="6" spans="1:19" s="4" customFormat="1" ht="46.5" customHeight="1" x14ac:dyDescent="0.25">
      <c r="A6" s="138" t="s">
        <v>33</v>
      </c>
      <c r="B6" s="138"/>
      <c r="C6" s="139" t="s">
        <v>165</v>
      </c>
      <c r="D6" s="139"/>
      <c r="E6" s="139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9" s="52" customFormat="1" ht="18.75" customHeight="1" x14ac:dyDescent="0.3">
      <c r="A7" s="81" t="s">
        <v>17</v>
      </c>
      <c r="B7" s="81"/>
      <c r="C7" s="82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136" t="s">
        <v>117</v>
      </c>
      <c r="P7" s="136"/>
      <c r="Q7" s="136"/>
      <c r="R7" s="136"/>
      <c r="S7" s="136"/>
    </row>
    <row r="8" spans="1:19" s="2" customFormat="1" ht="15" customHeight="1" x14ac:dyDescent="0.25">
      <c r="A8" s="107" t="s">
        <v>2</v>
      </c>
      <c r="B8" s="109" t="s">
        <v>22</v>
      </c>
      <c r="C8" s="119" t="s">
        <v>3</v>
      </c>
      <c r="D8" s="109" t="s">
        <v>23</v>
      </c>
      <c r="E8" s="109" t="s">
        <v>18</v>
      </c>
      <c r="F8" s="140" t="s">
        <v>21</v>
      </c>
      <c r="G8" s="140"/>
      <c r="H8" s="140"/>
      <c r="I8" s="141" t="s">
        <v>20</v>
      </c>
      <c r="J8" s="142"/>
      <c r="K8" s="142"/>
      <c r="L8" s="142"/>
      <c r="M8" s="142"/>
      <c r="N8" s="143"/>
      <c r="O8" s="144" t="s">
        <v>19</v>
      </c>
      <c r="P8" s="144" t="s">
        <v>5</v>
      </c>
      <c r="Q8" s="107" t="s">
        <v>14</v>
      </c>
      <c r="R8" s="111" t="s">
        <v>6</v>
      </c>
      <c r="S8" s="133" t="s">
        <v>7</v>
      </c>
    </row>
    <row r="9" spans="1:19" s="2" customFormat="1" ht="56.25" customHeight="1" x14ac:dyDescent="0.25">
      <c r="A9" s="108"/>
      <c r="B9" s="110"/>
      <c r="C9" s="123"/>
      <c r="D9" s="110"/>
      <c r="E9" s="110"/>
      <c r="F9" s="42" t="s">
        <v>8</v>
      </c>
      <c r="G9" s="43" t="s">
        <v>9</v>
      </c>
      <c r="H9" s="44" t="s">
        <v>2</v>
      </c>
      <c r="I9" s="44" t="s">
        <v>70</v>
      </c>
      <c r="J9" s="44" t="s">
        <v>71</v>
      </c>
      <c r="K9" s="44" t="s">
        <v>72</v>
      </c>
      <c r="L9" s="44" t="s">
        <v>73</v>
      </c>
      <c r="M9" s="45" t="s">
        <v>9</v>
      </c>
      <c r="N9" s="44" t="s">
        <v>2</v>
      </c>
      <c r="O9" s="145"/>
      <c r="P9" s="145"/>
      <c r="Q9" s="108"/>
      <c r="R9" s="112"/>
      <c r="S9" s="134"/>
    </row>
    <row r="10" spans="1:19" s="78" customFormat="1" ht="31.5" customHeight="1" x14ac:dyDescent="0.25">
      <c r="A10" s="75">
        <f>RANK(R10,R$10:R$19,0)</f>
        <v>1</v>
      </c>
      <c r="B10" s="56" t="s">
        <v>52</v>
      </c>
      <c r="C10" s="74">
        <v>2</v>
      </c>
      <c r="D10" s="55" t="s">
        <v>107</v>
      </c>
      <c r="E10" s="64" t="s">
        <v>42</v>
      </c>
      <c r="F10" s="76">
        <v>135</v>
      </c>
      <c r="G10" s="77">
        <f>F10/2</f>
        <v>67.5</v>
      </c>
      <c r="H10" s="75">
        <f>RANK(G10,G$10:G$19,0)</f>
        <v>1</v>
      </c>
      <c r="I10" s="76">
        <v>6.9</v>
      </c>
      <c r="J10" s="76">
        <v>7</v>
      </c>
      <c r="K10" s="76">
        <v>7</v>
      </c>
      <c r="L10" s="76">
        <v>7</v>
      </c>
      <c r="M10" s="77">
        <f>(I10+J10+L10+K10)/0.4</f>
        <v>69.749999999999986</v>
      </c>
      <c r="N10" s="75">
        <f>RANK(M10,M$10:M$19,0)</f>
        <v>2</v>
      </c>
      <c r="O10" s="75"/>
      <c r="P10" s="75"/>
      <c r="Q10" s="76">
        <f>(F10+I10)</f>
        <v>141.9</v>
      </c>
      <c r="R10" s="77">
        <f>(G10+M10)/2</f>
        <v>68.625</v>
      </c>
      <c r="S10" s="88">
        <v>2</v>
      </c>
    </row>
    <row r="11" spans="1:19" s="78" customFormat="1" ht="31.5" customHeight="1" x14ac:dyDescent="0.25">
      <c r="A11" s="75">
        <f>RANK(R11,R$10:R$19,0)</f>
        <v>2</v>
      </c>
      <c r="B11" s="54" t="s">
        <v>106</v>
      </c>
      <c r="C11" s="92">
        <v>1</v>
      </c>
      <c r="D11" s="62" t="s">
        <v>152</v>
      </c>
      <c r="E11" s="64" t="s">
        <v>42</v>
      </c>
      <c r="F11" s="76">
        <v>132</v>
      </c>
      <c r="G11" s="77">
        <f>F11/2</f>
        <v>66</v>
      </c>
      <c r="H11" s="75">
        <f>RANK(G11,G$10:G$19,0)</f>
        <v>2</v>
      </c>
      <c r="I11" s="76">
        <v>6.9</v>
      </c>
      <c r="J11" s="76">
        <v>7</v>
      </c>
      <c r="K11" s="76">
        <v>6.9</v>
      </c>
      <c r="L11" s="76">
        <v>7</v>
      </c>
      <c r="M11" s="77">
        <f>(I11+J11+L11+K11)/0.4</f>
        <v>69.499999999999986</v>
      </c>
      <c r="N11" s="75">
        <f>RANK(M11,M$10:M$19,0)</f>
        <v>3</v>
      </c>
      <c r="O11" s="75"/>
      <c r="P11" s="75"/>
      <c r="Q11" s="76">
        <f>(F11+I11)</f>
        <v>138.9</v>
      </c>
      <c r="R11" s="77">
        <f>(G11+M11)/2</f>
        <v>67.75</v>
      </c>
      <c r="S11" s="88">
        <v>2</v>
      </c>
    </row>
    <row r="12" spans="1:19" s="78" customFormat="1" ht="31.5" customHeight="1" x14ac:dyDescent="0.25">
      <c r="A12" s="75">
        <f>RANK(R12,R$10:R$19,0)</f>
        <v>3</v>
      </c>
      <c r="B12" s="54" t="s">
        <v>48</v>
      </c>
      <c r="C12" s="92">
        <v>1</v>
      </c>
      <c r="D12" s="54" t="s">
        <v>89</v>
      </c>
      <c r="E12" s="64" t="s">
        <v>42</v>
      </c>
      <c r="F12" s="76">
        <v>127.5</v>
      </c>
      <c r="G12" s="77">
        <f>F12/2</f>
        <v>63.75</v>
      </c>
      <c r="H12" s="75">
        <f>RANK(G12,G$10:G$19,0)</f>
        <v>3</v>
      </c>
      <c r="I12" s="76">
        <v>7.3</v>
      </c>
      <c r="J12" s="76">
        <v>6.8</v>
      </c>
      <c r="K12" s="76">
        <v>6.8</v>
      </c>
      <c r="L12" s="76">
        <v>7.2</v>
      </c>
      <c r="M12" s="77">
        <f>(I12+J12+L12+K12)/0.4</f>
        <v>70.25</v>
      </c>
      <c r="N12" s="75">
        <f>RANK(M12,M$10:M$19,0)</f>
        <v>1</v>
      </c>
      <c r="O12" s="75"/>
      <c r="P12" s="75"/>
      <c r="Q12" s="76">
        <f>(F12+I12)</f>
        <v>134.80000000000001</v>
      </c>
      <c r="R12" s="77">
        <f>(G12+M12)/2</f>
        <v>67</v>
      </c>
      <c r="S12" s="88">
        <v>2</v>
      </c>
    </row>
    <row r="13" spans="1:19" s="78" customFormat="1" ht="31.5" customHeight="1" x14ac:dyDescent="0.25">
      <c r="A13" s="75">
        <f>RANK(R13,R$10:R$19,0)</f>
        <v>4</v>
      </c>
      <c r="B13" s="54" t="s">
        <v>147</v>
      </c>
      <c r="C13" s="74" t="s">
        <v>104</v>
      </c>
      <c r="D13" s="55" t="s">
        <v>92</v>
      </c>
      <c r="E13" s="64" t="s">
        <v>42</v>
      </c>
      <c r="F13" s="76">
        <v>127</v>
      </c>
      <c r="G13" s="77">
        <f>F13/2</f>
        <v>63.5</v>
      </c>
      <c r="H13" s="75">
        <f>RANK(G13,G$10:G$19,0)</f>
        <v>4</v>
      </c>
      <c r="I13" s="76">
        <v>6.4</v>
      </c>
      <c r="J13" s="76">
        <v>6.5</v>
      </c>
      <c r="K13" s="76">
        <v>6.5</v>
      </c>
      <c r="L13" s="76">
        <v>6.5</v>
      </c>
      <c r="M13" s="77">
        <f>(I13+J13+L13+K13)/0.4</f>
        <v>64.749999999999986</v>
      </c>
      <c r="N13" s="75">
        <f>RANK(M13,M$10:M$19,0)</f>
        <v>5</v>
      </c>
      <c r="O13" s="75"/>
      <c r="P13" s="75"/>
      <c r="Q13" s="76">
        <f>(F13+I13)</f>
        <v>133.4</v>
      </c>
      <c r="R13" s="77">
        <f>(G13+M13)/2</f>
        <v>64.125</v>
      </c>
      <c r="S13" s="88" t="s">
        <v>104</v>
      </c>
    </row>
    <row r="14" spans="1:19" s="79" customFormat="1" ht="31.5" customHeight="1" x14ac:dyDescent="0.25">
      <c r="A14" s="75">
        <f>RANK(R14,R$10:R$19,0)</f>
        <v>5</v>
      </c>
      <c r="B14" s="54" t="s">
        <v>81</v>
      </c>
      <c r="C14" s="92">
        <v>2</v>
      </c>
      <c r="D14" s="93" t="s">
        <v>148</v>
      </c>
      <c r="E14" s="64" t="s">
        <v>42</v>
      </c>
      <c r="F14" s="76">
        <v>124</v>
      </c>
      <c r="G14" s="77">
        <f>F14/2</f>
        <v>62</v>
      </c>
      <c r="H14" s="75">
        <f>RANK(G14,G$10:G$19,0)</f>
        <v>5</v>
      </c>
      <c r="I14" s="76">
        <v>6.6</v>
      </c>
      <c r="J14" s="76">
        <v>6.4</v>
      </c>
      <c r="K14" s="76">
        <v>6.5</v>
      </c>
      <c r="L14" s="76">
        <v>6.6</v>
      </c>
      <c r="M14" s="77">
        <f>(I14+J14+L14+K14)/0.4</f>
        <v>65.25</v>
      </c>
      <c r="N14" s="75">
        <f>RANK(M14,M$10:M$19,0)</f>
        <v>4</v>
      </c>
      <c r="O14" s="75"/>
      <c r="P14" s="75"/>
      <c r="Q14" s="76">
        <f>(F14+I14)</f>
        <v>130.6</v>
      </c>
      <c r="R14" s="77">
        <f>(G14+M14)/2</f>
        <v>63.625</v>
      </c>
      <c r="S14" s="88" t="s">
        <v>104</v>
      </c>
    </row>
    <row r="15" spans="1:19" s="78" customFormat="1" ht="31.5" customHeight="1" x14ac:dyDescent="0.25">
      <c r="A15" s="75">
        <f>RANK(R15,R$10:R$19,0)</f>
        <v>6</v>
      </c>
      <c r="B15" s="54" t="s">
        <v>149</v>
      </c>
      <c r="C15" s="92" t="s">
        <v>103</v>
      </c>
      <c r="D15" s="55" t="s">
        <v>150</v>
      </c>
      <c r="E15" s="64" t="s">
        <v>42</v>
      </c>
      <c r="F15" s="76">
        <v>124</v>
      </c>
      <c r="G15" s="77">
        <f>F15/2</f>
        <v>62</v>
      </c>
      <c r="H15" s="75">
        <f>RANK(G15,G$10:G$19,0)</f>
        <v>5</v>
      </c>
      <c r="I15" s="76">
        <v>6.3</v>
      </c>
      <c r="J15" s="76">
        <v>6.3</v>
      </c>
      <c r="K15" s="76">
        <v>6.6</v>
      </c>
      <c r="L15" s="76">
        <v>6.4</v>
      </c>
      <c r="M15" s="77">
        <f>(I15+J15+L15+K15)/0.4</f>
        <v>64</v>
      </c>
      <c r="N15" s="75">
        <f>RANK(M15,M$10:M$19,0)</f>
        <v>6</v>
      </c>
      <c r="O15" s="75"/>
      <c r="P15" s="75"/>
      <c r="Q15" s="76">
        <f>(F15+I15)</f>
        <v>130.30000000000001</v>
      </c>
      <c r="R15" s="77">
        <f>(G15+M15)/2</f>
        <v>63</v>
      </c>
      <c r="S15" s="88" t="s">
        <v>104</v>
      </c>
    </row>
    <row r="16" spans="1:19" s="78" customFormat="1" ht="31.5" customHeight="1" x14ac:dyDescent="0.25">
      <c r="A16" s="75">
        <f>RANK(R16,R$10:R$19,0)</f>
        <v>7</v>
      </c>
      <c r="B16" s="54" t="s">
        <v>142</v>
      </c>
      <c r="C16" s="92" t="s">
        <v>10</v>
      </c>
      <c r="D16" s="55" t="s">
        <v>93</v>
      </c>
      <c r="E16" s="64" t="s">
        <v>42</v>
      </c>
      <c r="F16" s="76">
        <v>124</v>
      </c>
      <c r="G16" s="77">
        <f>F16/2</f>
        <v>62</v>
      </c>
      <c r="H16" s="75">
        <f>RANK(G16,G$10:G$19,0)</f>
        <v>5</v>
      </c>
      <c r="I16" s="76">
        <v>6.1</v>
      </c>
      <c r="J16" s="76">
        <v>6.2</v>
      </c>
      <c r="K16" s="76">
        <v>6.1</v>
      </c>
      <c r="L16" s="76">
        <v>6.3</v>
      </c>
      <c r="M16" s="77">
        <f>(I16+J16+L16+K16)/0.4</f>
        <v>61.750000000000007</v>
      </c>
      <c r="N16" s="75">
        <f>RANK(M16,M$10:M$19,0)</f>
        <v>8</v>
      </c>
      <c r="O16" s="75"/>
      <c r="P16" s="75"/>
      <c r="Q16" s="76">
        <f>(F16+I16)</f>
        <v>130.1</v>
      </c>
      <c r="R16" s="77">
        <f>(G16+M16)/2</f>
        <v>61.875</v>
      </c>
      <c r="S16" s="88" t="s">
        <v>103</v>
      </c>
    </row>
    <row r="17" spans="1:19" s="78" customFormat="1" ht="31.5" customHeight="1" x14ac:dyDescent="0.25">
      <c r="A17" s="75">
        <f>RANK(R17,R$10:R$19,0)</f>
        <v>8</v>
      </c>
      <c r="B17" s="54" t="s">
        <v>145</v>
      </c>
      <c r="C17" s="74" t="s">
        <v>10</v>
      </c>
      <c r="D17" s="93" t="s">
        <v>146</v>
      </c>
      <c r="E17" s="64" t="s">
        <v>42</v>
      </c>
      <c r="F17" s="76">
        <v>115</v>
      </c>
      <c r="G17" s="77">
        <f>F17/2</f>
        <v>57.5</v>
      </c>
      <c r="H17" s="75">
        <f>RANK(G17,G$10:G$19,0)</f>
        <v>9</v>
      </c>
      <c r="I17" s="76">
        <v>6.2</v>
      </c>
      <c r="J17" s="76">
        <v>6.2</v>
      </c>
      <c r="K17" s="76">
        <v>6.2</v>
      </c>
      <c r="L17" s="76">
        <v>6.2</v>
      </c>
      <c r="M17" s="77">
        <f>(I17+J17+L17+K17)/0.4</f>
        <v>62</v>
      </c>
      <c r="N17" s="75">
        <f>RANK(M17,M$10:M$19,0)</f>
        <v>7</v>
      </c>
      <c r="O17" s="75">
        <v>1</v>
      </c>
      <c r="P17" s="75"/>
      <c r="Q17" s="76">
        <f>(F17+I17)</f>
        <v>121.2</v>
      </c>
      <c r="R17" s="77">
        <f>(G17+M17)/2</f>
        <v>59.75</v>
      </c>
      <c r="S17" s="88" t="s">
        <v>105</v>
      </c>
    </row>
    <row r="18" spans="1:19" s="78" customFormat="1" ht="31.5" customHeight="1" x14ac:dyDescent="0.25">
      <c r="A18" s="75">
        <f>RANK(R18,R$10:R$19,0)</f>
        <v>9</v>
      </c>
      <c r="B18" s="54" t="s">
        <v>143</v>
      </c>
      <c r="C18" s="74" t="s">
        <v>10</v>
      </c>
      <c r="D18" s="62" t="s">
        <v>144</v>
      </c>
      <c r="E18" s="64" t="s">
        <v>42</v>
      </c>
      <c r="F18" s="76">
        <v>117</v>
      </c>
      <c r="G18" s="77">
        <f>F18/2</f>
        <v>58.5</v>
      </c>
      <c r="H18" s="75">
        <f>RANK(G18,G$10:G$19,0)</f>
        <v>8</v>
      </c>
      <c r="I18" s="76">
        <v>6.3</v>
      </c>
      <c r="J18" s="76">
        <v>5.8</v>
      </c>
      <c r="K18" s="76">
        <v>6</v>
      </c>
      <c r="L18" s="76">
        <v>6</v>
      </c>
      <c r="M18" s="77">
        <f>(I18+J18+L18+K18)/0.4</f>
        <v>60.25</v>
      </c>
      <c r="N18" s="75">
        <f>RANK(M18,M$10:M$19,0)</f>
        <v>9</v>
      </c>
      <c r="O18" s="75"/>
      <c r="P18" s="75"/>
      <c r="Q18" s="76">
        <f>(F18+I18)</f>
        <v>123.3</v>
      </c>
      <c r="R18" s="77">
        <f>(G18+M18)/2</f>
        <v>59.375</v>
      </c>
      <c r="S18" s="88" t="s">
        <v>105</v>
      </c>
    </row>
    <row r="19" spans="1:19" s="78" customFormat="1" ht="31.5" customHeight="1" x14ac:dyDescent="0.25">
      <c r="A19" s="75">
        <f>RANK(R19,R$10:R$19,0)</f>
        <v>10</v>
      </c>
      <c r="B19" s="56" t="s">
        <v>151</v>
      </c>
      <c r="C19" s="92" t="s">
        <v>10</v>
      </c>
      <c r="D19" s="55" t="s">
        <v>144</v>
      </c>
      <c r="E19" s="64" t="s">
        <v>42</v>
      </c>
      <c r="F19" s="76">
        <v>114.5</v>
      </c>
      <c r="G19" s="77">
        <f>F19/2</f>
        <v>57.25</v>
      </c>
      <c r="H19" s="75">
        <f>RANK(G19,G$10:G$19,0)</f>
        <v>10</v>
      </c>
      <c r="I19" s="76">
        <v>6</v>
      </c>
      <c r="J19" s="76">
        <v>6</v>
      </c>
      <c r="K19" s="76">
        <v>5.8</v>
      </c>
      <c r="L19" s="76">
        <v>6</v>
      </c>
      <c r="M19" s="77">
        <f>(I19+J19+L19+K19)/0.4</f>
        <v>59.5</v>
      </c>
      <c r="N19" s="75">
        <f>RANK(M19,M$10:M$19,0)</f>
        <v>10</v>
      </c>
      <c r="O19" s="75"/>
      <c r="P19" s="75"/>
      <c r="Q19" s="76">
        <f>(F19+I19)</f>
        <v>120.5</v>
      </c>
      <c r="R19" s="77">
        <f>(G19+M19)/2</f>
        <v>58.375</v>
      </c>
      <c r="S19" s="88"/>
    </row>
    <row r="20" spans="1:19" s="80" customFormat="1" ht="24" customHeight="1" x14ac:dyDescent="0.35">
      <c r="A20" s="168" t="s">
        <v>74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</row>
    <row r="21" spans="1:19" s="79" customFormat="1" ht="31.5" customHeight="1" x14ac:dyDescent="0.25">
      <c r="A21" s="85">
        <f>RANK(R21,R$21:R$26,0)</f>
        <v>1</v>
      </c>
      <c r="B21" s="56" t="s">
        <v>156</v>
      </c>
      <c r="C21" s="74" t="s">
        <v>170</v>
      </c>
      <c r="D21" s="93" t="s">
        <v>65</v>
      </c>
      <c r="E21" s="64" t="s">
        <v>42</v>
      </c>
      <c r="F21" s="7">
        <v>133</v>
      </c>
      <c r="G21" s="86">
        <f>F21/2</f>
        <v>66.5</v>
      </c>
      <c r="H21" s="85">
        <f>RANK(G21,G$21:G$26,0)</f>
        <v>1</v>
      </c>
      <c r="I21" s="6">
        <v>7.2</v>
      </c>
      <c r="J21" s="87">
        <v>7</v>
      </c>
      <c r="K21" s="87">
        <v>7</v>
      </c>
      <c r="L21" s="87">
        <v>7</v>
      </c>
      <c r="M21" s="77">
        <f>(I21+J21+L21+K21)/0.4</f>
        <v>70.5</v>
      </c>
      <c r="N21" s="85">
        <f>RANK(M21,M$21:M$26,0)</f>
        <v>1</v>
      </c>
      <c r="O21" s="85"/>
      <c r="P21" s="85"/>
      <c r="Q21" s="87">
        <f>(F21+I21)</f>
        <v>140.19999999999999</v>
      </c>
      <c r="R21" s="86">
        <f>(G21+M21)/2</f>
        <v>68.5</v>
      </c>
    </row>
    <row r="22" spans="1:19" s="78" customFormat="1" ht="31.5" customHeight="1" x14ac:dyDescent="0.25">
      <c r="A22" s="85">
        <f>RANK(R22,R$21:R$26,0)</f>
        <v>2</v>
      </c>
      <c r="B22" s="54" t="s">
        <v>46</v>
      </c>
      <c r="C22" s="92">
        <v>2</v>
      </c>
      <c r="D22" s="55" t="s">
        <v>92</v>
      </c>
      <c r="E22" s="64" t="s">
        <v>42</v>
      </c>
      <c r="F22" s="7">
        <v>131.5</v>
      </c>
      <c r="G22" s="8">
        <f>F22/2</f>
        <v>65.75</v>
      </c>
      <c r="H22" s="85">
        <f>RANK(G22,G$21:G$26,0)</f>
        <v>2</v>
      </c>
      <c r="I22" s="76">
        <v>6.9</v>
      </c>
      <c r="J22" s="76">
        <v>7</v>
      </c>
      <c r="K22" s="76">
        <v>6.8</v>
      </c>
      <c r="L22" s="76">
        <v>6.8</v>
      </c>
      <c r="M22" s="77">
        <f>(I22+J22+L22+K22)/0.4</f>
        <v>68.75</v>
      </c>
      <c r="N22" s="85">
        <f>RANK(M22,M$21:M$26,0)</f>
        <v>2</v>
      </c>
      <c r="O22" s="6"/>
      <c r="P22" s="6"/>
      <c r="Q22" s="7">
        <f>(F22+I22)</f>
        <v>138.4</v>
      </c>
      <c r="R22" s="8">
        <f>(G22+M22)/2</f>
        <v>67.25</v>
      </c>
      <c r="S22" s="79"/>
    </row>
    <row r="23" spans="1:19" s="79" customFormat="1" ht="31.5" customHeight="1" x14ac:dyDescent="0.25">
      <c r="A23" s="85">
        <f>RANK(R23,R$21:R$26,0)</f>
        <v>3</v>
      </c>
      <c r="B23" s="56" t="s">
        <v>153</v>
      </c>
      <c r="C23" s="74" t="s">
        <v>10</v>
      </c>
      <c r="D23" s="93" t="s">
        <v>75</v>
      </c>
      <c r="E23" s="64" t="s">
        <v>42</v>
      </c>
      <c r="F23" s="7">
        <v>129.5</v>
      </c>
      <c r="G23" s="86">
        <f>F23/2</f>
        <v>64.75</v>
      </c>
      <c r="H23" s="85">
        <f>RANK(G23,G$21:G$26,0)</f>
        <v>3</v>
      </c>
      <c r="I23" s="6">
        <v>6.3</v>
      </c>
      <c r="J23" s="6">
        <v>6.6</v>
      </c>
      <c r="K23" s="6">
        <v>6.6</v>
      </c>
      <c r="L23" s="6">
        <v>6.6</v>
      </c>
      <c r="M23" s="77">
        <f>(I23+J23+L23+K23)/0.4</f>
        <v>65.25</v>
      </c>
      <c r="N23" s="85">
        <f>RANK(M23,M$21:M$26,0)</f>
        <v>3</v>
      </c>
      <c r="O23" s="85"/>
      <c r="P23" s="85"/>
      <c r="Q23" s="87">
        <f>(F23+I23)</f>
        <v>135.80000000000001</v>
      </c>
      <c r="R23" s="86">
        <f>(G23+M23)/2</f>
        <v>65</v>
      </c>
    </row>
    <row r="24" spans="1:19" s="79" customFormat="1" ht="31.5" customHeight="1" x14ac:dyDescent="0.25">
      <c r="A24" s="85">
        <f>RANK(R24,R$21:R$26,0)</f>
        <v>4</v>
      </c>
      <c r="B24" s="54" t="s">
        <v>166</v>
      </c>
      <c r="C24" s="92" t="s">
        <v>103</v>
      </c>
      <c r="D24" s="55" t="s">
        <v>93</v>
      </c>
      <c r="E24" s="64" t="s">
        <v>42</v>
      </c>
      <c r="F24" s="76">
        <v>128</v>
      </c>
      <c r="G24" s="96">
        <f>F24/2</f>
        <v>64</v>
      </c>
      <c r="H24" s="85">
        <f>RANK(G24,G$21:G$26,0)</f>
        <v>4</v>
      </c>
      <c r="I24" s="76">
        <v>6.4</v>
      </c>
      <c r="J24" s="98">
        <v>6.6</v>
      </c>
      <c r="K24" s="98">
        <v>6.5</v>
      </c>
      <c r="L24" s="98">
        <v>6.6</v>
      </c>
      <c r="M24" s="77">
        <f>(I24+J24+L24+K24)/0.4</f>
        <v>65.25</v>
      </c>
      <c r="N24" s="85">
        <f>RANK(M24,M$21:M$26,0)</f>
        <v>3</v>
      </c>
      <c r="O24" s="97"/>
      <c r="P24" s="97"/>
      <c r="Q24" s="98">
        <f>(F24+I24)</f>
        <v>134.4</v>
      </c>
      <c r="R24" s="96">
        <f>(G24+M24)/2</f>
        <v>64.625</v>
      </c>
      <c r="S24" s="78"/>
    </row>
    <row r="25" spans="1:19" s="79" customFormat="1" ht="31.5" customHeight="1" x14ac:dyDescent="0.25">
      <c r="A25" s="85">
        <f>RANK(R25,R$21:R$26,0)</f>
        <v>5</v>
      </c>
      <c r="B25" s="165" t="s">
        <v>171</v>
      </c>
      <c r="C25" s="169" t="s">
        <v>10</v>
      </c>
      <c r="D25" s="158" t="s">
        <v>152</v>
      </c>
      <c r="E25" s="64" t="s">
        <v>42</v>
      </c>
      <c r="F25" s="7">
        <v>126</v>
      </c>
      <c r="G25" s="86">
        <f>F25/2</f>
        <v>63</v>
      </c>
      <c r="H25" s="85">
        <f>RANK(G25,G$21:G$26,0)</f>
        <v>5</v>
      </c>
      <c r="I25" s="6">
        <v>6.2</v>
      </c>
      <c r="J25" s="85">
        <v>6.2</v>
      </c>
      <c r="K25" s="85">
        <v>6.4</v>
      </c>
      <c r="L25" s="85">
        <v>6.3</v>
      </c>
      <c r="M25" s="77">
        <f>(I25+J25+L25+K25)/0.4</f>
        <v>62.75</v>
      </c>
      <c r="N25" s="85">
        <f>RANK(M25,M$21:M$26,0)</f>
        <v>6</v>
      </c>
      <c r="O25" s="85"/>
      <c r="P25" s="85"/>
      <c r="Q25" s="87">
        <f>(F25+I25)</f>
        <v>132.19999999999999</v>
      </c>
      <c r="R25" s="86">
        <f>(G25+M25)/2</f>
        <v>62.875</v>
      </c>
    </row>
    <row r="26" spans="1:19" s="79" customFormat="1" ht="31.5" customHeight="1" x14ac:dyDescent="0.25">
      <c r="A26" s="85">
        <f>RANK(R26,R$21:R$26,0)</f>
        <v>6</v>
      </c>
      <c r="B26" s="56" t="s">
        <v>154</v>
      </c>
      <c r="C26" s="74" t="s">
        <v>10</v>
      </c>
      <c r="D26" s="62" t="s">
        <v>155</v>
      </c>
      <c r="E26" s="64" t="s">
        <v>42</v>
      </c>
      <c r="F26" s="7">
        <v>123</v>
      </c>
      <c r="G26" s="86">
        <f>F26/2</f>
        <v>61.5</v>
      </c>
      <c r="H26" s="85">
        <f>RANK(G26,G$21:G$26,0)</f>
        <v>6</v>
      </c>
      <c r="I26" s="6">
        <v>6.3</v>
      </c>
      <c r="J26" s="85">
        <v>6.2</v>
      </c>
      <c r="K26" s="85">
        <v>6.3</v>
      </c>
      <c r="L26" s="85">
        <v>6.4</v>
      </c>
      <c r="M26" s="77">
        <f>(I26+J26+L26+K26)/0.4</f>
        <v>62.999999999999993</v>
      </c>
      <c r="N26" s="85">
        <f>RANK(M26,M$21:M$26,0)</f>
        <v>5</v>
      </c>
      <c r="O26" s="85"/>
      <c r="P26" s="85"/>
      <c r="Q26" s="87">
        <f>(F26+I26)</f>
        <v>129.30000000000001</v>
      </c>
      <c r="R26" s="86">
        <f>(G26+M26)/2</f>
        <v>62.25</v>
      </c>
    </row>
    <row r="27" spans="1:19" s="2" customFormat="1" ht="6.75" customHeight="1" x14ac:dyDescent="0.25"/>
    <row r="28" spans="1:19" s="48" customFormat="1" ht="18.75" customHeight="1" x14ac:dyDescent="0.25">
      <c r="B28" s="48" t="s">
        <v>11</v>
      </c>
      <c r="F28" s="137" t="s">
        <v>118</v>
      </c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</row>
    <row r="29" spans="1:19" s="48" customFormat="1" ht="20.25" customHeight="1" x14ac:dyDescent="0.25">
      <c r="B29" s="48" t="s">
        <v>12</v>
      </c>
      <c r="F29" s="137" t="s">
        <v>39</v>
      </c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</row>
  </sheetData>
  <sortState ref="A21:S26">
    <sortCondition ref="A21"/>
  </sortState>
  <mergeCells count="23">
    <mergeCell ref="A20:R20"/>
    <mergeCell ref="F28:R28"/>
    <mergeCell ref="F29:R29"/>
    <mergeCell ref="A6:B6"/>
    <mergeCell ref="C6:E6"/>
    <mergeCell ref="F8:H8"/>
    <mergeCell ref="I8:N8"/>
    <mergeCell ref="O8:O9"/>
    <mergeCell ref="P8:P9"/>
    <mergeCell ref="Q8:Q9"/>
    <mergeCell ref="R8:R9"/>
    <mergeCell ref="A8:A9"/>
    <mergeCell ref="B8:B9"/>
    <mergeCell ref="C8:C9"/>
    <mergeCell ref="D8:D9"/>
    <mergeCell ref="E8:E9"/>
    <mergeCell ref="S8:S9"/>
    <mergeCell ref="A1:R1"/>
    <mergeCell ref="A3:R3"/>
    <mergeCell ref="A4:R4"/>
    <mergeCell ref="A5:R5"/>
    <mergeCell ref="A2:R2"/>
    <mergeCell ref="O7:S7"/>
  </mergeCells>
  <pageMargins left="0" right="0" top="0" bottom="0" header="0.31496062992125984" footer="0.31496062992125984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opLeftCell="A10" zoomScale="90" zoomScaleNormal="90" zoomScaleSheetLayoutView="70" workbookViewId="0">
      <selection activeCell="F21" sqref="F21:R21"/>
    </sheetView>
  </sheetViews>
  <sheetFormatPr defaultRowHeight="15" x14ac:dyDescent="0.25"/>
  <cols>
    <col min="1" max="1" width="5.140625" style="1" customWidth="1"/>
    <col min="2" max="2" width="19.7109375" style="1" customWidth="1"/>
    <col min="3" max="3" width="6" style="1" customWidth="1"/>
    <col min="4" max="4" width="43.28515625" style="1" customWidth="1"/>
    <col min="5" max="5" width="26.5703125" style="1" customWidth="1"/>
    <col min="6" max="6" width="6.85546875" style="1" customWidth="1"/>
    <col min="7" max="7" width="10.28515625" style="1" customWidth="1"/>
    <col min="8" max="8" width="4.7109375" style="1" customWidth="1"/>
    <col min="9" max="12" width="6.85546875" style="1" customWidth="1"/>
    <col min="13" max="13" width="9.42578125" style="1" customWidth="1"/>
    <col min="14" max="14" width="4.140625" style="1" customWidth="1"/>
    <col min="15" max="15" width="2.5703125" style="1" customWidth="1"/>
    <col min="16" max="16" width="2.42578125" style="1" customWidth="1"/>
    <col min="17" max="17" width="7.28515625" style="1" customWidth="1"/>
    <col min="18" max="18" width="9.85546875" style="1" customWidth="1"/>
    <col min="19" max="19" width="3.85546875" style="1" customWidth="1"/>
    <col min="20" max="16384" width="9.140625" style="1"/>
  </cols>
  <sheetData>
    <row r="1" spans="1:19" s="84" customFormat="1" ht="46.5" x14ac:dyDescent="0.7">
      <c r="A1" s="113" t="s">
        <v>116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s="14" customFormat="1" ht="23.25" customHeight="1" x14ac:dyDescent="0.25">
      <c r="A2" s="135" t="s">
        <v>158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19" s="14" customFormat="1" ht="23.25" customHeight="1" x14ac:dyDescent="0.25">
      <c r="A3" s="114" t="s">
        <v>31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9" s="14" customFormat="1" ht="23.25" customHeight="1" x14ac:dyDescent="0.25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9" s="14" customFormat="1" ht="23.25" customHeight="1" x14ac:dyDescent="0.25">
      <c r="A5" s="116" t="s">
        <v>160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</row>
    <row r="6" spans="1:19" s="4" customFormat="1" ht="46.5" customHeight="1" x14ac:dyDescent="0.25">
      <c r="A6" s="138" t="s">
        <v>33</v>
      </c>
      <c r="B6" s="138"/>
      <c r="C6" s="139" t="s">
        <v>165</v>
      </c>
      <c r="D6" s="139"/>
      <c r="E6" s="139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9" s="4" customFormat="1" ht="23.25" customHeight="1" x14ac:dyDescent="0.25">
      <c r="A7" s="163" t="s">
        <v>17</v>
      </c>
      <c r="B7" s="163"/>
      <c r="C7" s="16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18" t="s">
        <v>117</v>
      </c>
      <c r="P7" s="118"/>
      <c r="Q7" s="118"/>
      <c r="R7" s="118"/>
      <c r="S7" s="118"/>
    </row>
    <row r="8" spans="1:19" s="2" customFormat="1" ht="15" customHeight="1" x14ac:dyDescent="0.25">
      <c r="A8" s="107" t="s">
        <v>2</v>
      </c>
      <c r="B8" s="109" t="s">
        <v>22</v>
      </c>
      <c r="C8" s="119" t="s">
        <v>3</v>
      </c>
      <c r="D8" s="109" t="s">
        <v>23</v>
      </c>
      <c r="E8" s="109" t="s">
        <v>18</v>
      </c>
      <c r="F8" s="140" t="s">
        <v>21</v>
      </c>
      <c r="G8" s="140"/>
      <c r="H8" s="140"/>
      <c r="I8" s="141" t="s">
        <v>20</v>
      </c>
      <c r="J8" s="142"/>
      <c r="K8" s="142"/>
      <c r="L8" s="142"/>
      <c r="M8" s="142"/>
      <c r="N8" s="143"/>
      <c r="O8" s="144" t="s">
        <v>19</v>
      </c>
      <c r="P8" s="144" t="s">
        <v>5</v>
      </c>
      <c r="Q8" s="107" t="s">
        <v>14</v>
      </c>
      <c r="R8" s="111" t="s">
        <v>6</v>
      </c>
      <c r="S8" s="133" t="s">
        <v>7</v>
      </c>
    </row>
    <row r="9" spans="1:19" s="2" customFormat="1" ht="56.25" customHeight="1" x14ac:dyDescent="0.25">
      <c r="A9" s="108"/>
      <c r="B9" s="110"/>
      <c r="C9" s="123"/>
      <c r="D9" s="110"/>
      <c r="E9" s="110"/>
      <c r="F9" s="42" t="s">
        <v>8</v>
      </c>
      <c r="G9" s="43" t="s">
        <v>9</v>
      </c>
      <c r="H9" s="44" t="s">
        <v>2</v>
      </c>
      <c r="I9" s="44" t="s">
        <v>70</v>
      </c>
      <c r="J9" s="44" t="s">
        <v>71</v>
      </c>
      <c r="K9" s="44" t="s">
        <v>72</v>
      </c>
      <c r="L9" s="44" t="s">
        <v>73</v>
      </c>
      <c r="M9" s="45" t="s">
        <v>9</v>
      </c>
      <c r="N9" s="44" t="s">
        <v>2</v>
      </c>
      <c r="O9" s="145"/>
      <c r="P9" s="145"/>
      <c r="Q9" s="108"/>
      <c r="R9" s="112"/>
      <c r="S9" s="134"/>
    </row>
    <row r="10" spans="1:19" s="78" customFormat="1" ht="33" customHeight="1" x14ac:dyDescent="0.25">
      <c r="A10" s="75">
        <f>RANK(R10,R$10:R$12,0)</f>
        <v>1</v>
      </c>
      <c r="B10" s="54" t="s">
        <v>49</v>
      </c>
      <c r="C10" s="92">
        <v>2</v>
      </c>
      <c r="D10" s="56" t="s">
        <v>88</v>
      </c>
      <c r="E10" s="64" t="s">
        <v>42</v>
      </c>
      <c r="F10" s="76">
        <v>134.5</v>
      </c>
      <c r="G10" s="77">
        <f>F10/2</f>
        <v>67.25</v>
      </c>
      <c r="H10" s="75">
        <f>RANK(G10,G$10:G$12,0)</f>
        <v>1</v>
      </c>
      <c r="I10" s="76">
        <v>6.8</v>
      </c>
      <c r="J10" s="76">
        <v>7</v>
      </c>
      <c r="K10" s="76">
        <v>6.9</v>
      </c>
      <c r="L10" s="76">
        <v>7</v>
      </c>
      <c r="M10" s="77">
        <f>(I10+J10+L10+K10)/0.4</f>
        <v>69.25</v>
      </c>
      <c r="N10" s="75">
        <f>RANK(M10,M$10:M$12,0)</f>
        <v>1</v>
      </c>
      <c r="O10" s="75"/>
      <c r="P10" s="75"/>
      <c r="Q10" s="76">
        <f>(F10+I10)</f>
        <v>141.30000000000001</v>
      </c>
      <c r="R10" s="77">
        <f>(G10+M10)/2</f>
        <v>68.25</v>
      </c>
      <c r="S10" s="88">
        <v>2</v>
      </c>
    </row>
    <row r="11" spans="1:19" s="78" customFormat="1" ht="33" customHeight="1" x14ac:dyDescent="0.25">
      <c r="A11" s="75">
        <f>RANK(R11,R$10:R$12,0)</f>
        <v>2</v>
      </c>
      <c r="B11" s="56" t="s">
        <v>56</v>
      </c>
      <c r="C11" s="92">
        <v>2</v>
      </c>
      <c r="D11" s="55" t="s">
        <v>87</v>
      </c>
      <c r="E11" s="64" t="s">
        <v>42</v>
      </c>
      <c r="F11" s="76">
        <v>132</v>
      </c>
      <c r="G11" s="77">
        <f>F11/2</f>
        <v>66</v>
      </c>
      <c r="H11" s="75">
        <f>RANK(G11,G$10:G$12,0)</f>
        <v>2</v>
      </c>
      <c r="I11" s="76">
        <v>6.7</v>
      </c>
      <c r="J11" s="76">
        <v>6.7</v>
      </c>
      <c r="K11" s="76">
        <v>6.6</v>
      </c>
      <c r="L11" s="76">
        <v>6.8</v>
      </c>
      <c r="M11" s="77">
        <f>(I11+J11+L11+K11)/0.4</f>
        <v>66.999999999999986</v>
      </c>
      <c r="N11" s="75">
        <f>RANK(M11,M$10:M$12,0)</f>
        <v>2</v>
      </c>
      <c r="O11" s="75"/>
      <c r="P11" s="75"/>
      <c r="Q11" s="76">
        <f>(F11+I11)</f>
        <v>138.69999999999999</v>
      </c>
      <c r="R11" s="77">
        <f>(G11+M11)/2</f>
        <v>66.5</v>
      </c>
      <c r="S11" s="88">
        <v>3</v>
      </c>
    </row>
    <row r="12" spans="1:19" s="78" customFormat="1" ht="33" customHeight="1" x14ac:dyDescent="0.25">
      <c r="A12" s="75">
        <f>RANK(R12,R$10:R$12,0)</f>
        <v>3</v>
      </c>
      <c r="B12" s="56" t="s">
        <v>159</v>
      </c>
      <c r="C12" s="92" t="s">
        <v>10</v>
      </c>
      <c r="D12" s="62" t="s">
        <v>152</v>
      </c>
      <c r="E12" s="64" t="s">
        <v>42</v>
      </c>
      <c r="F12" s="76">
        <v>116</v>
      </c>
      <c r="G12" s="77">
        <f>F12/2</f>
        <v>58</v>
      </c>
      <c r="H12" s="75">
        <f>RANK(G12,G$10:G$12,0)</f>
        <v>3</v>
      </c>
      <c r="I12" s="76">
        <v>5.8</v>
      </c>
      <c r="J12" s="76">
        <v>5.9</v>
      </c>
      <c r="K12" s="76">
        <v>5.8</v>
      </c>
      <c r="L12" s="76">
        <v>6</v>
      </c>
      <c r="M12" s="77">
        <f>(I12+J12+L12+K12)/0.4</f>
        <v>58.75</v>
      </c>
      <c r="N12" s="75">
        <f>RANK(M12,M$10:M$12,0)</f>
        <v>3</v>
      </c>
      <c r="O12" s="75"/>
      <c r="P12" s="75"/>
      <c r="Q12" s="76">
        <f>(F12+I12)</f>
        <v>121.8</v>
      </c>
      <c r="R12" s="77">
        <f>(G12+M12)/2</f>
        <v>58.375</v>
      </c>
      <c r="S12" s="88"/>
    </row>
    <row r="13" spans="1:19" s="14" customFormat="1" ht="23.25" customHeight="1" x14ac:dyDescent="0.25">
      <c r="A13" s="116" t="s">
        <v>161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</row>
    <row r="14" spans="1:19" s="4" customFormat="1" ht="46.5" customHeight="1" x14ac:dyDescent="0.25">
      <c r="A14" s="138" t="s">
        <v>33</v>
      </c>
      <c r="B14" s="138"/>
      <c r="C14" s="139" t="s">
        <v>173</v>
      </c>
      <c r="D14" s="139"/>
      <c r="E14" s="139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9" s="4" customFormat="1" ht="23.25" customHeight="1" x14ac:dyDescent="0.25">
      <c r="A15" s="163" t="s">
        <v>17</v>
      </c>
      <c r="B15" s="163"/>
      <c r="C15" s="16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18" t="s">
        <v>162</v>
      </c>
      <c r="P15" s="118"/>
      <c r="Q15" s="118"/>
      <c r="R15" s="118"/>
      <c r="S15" s="118"/>
    </row>
    <row r="16" spans="1:19" s="2" customFormat="1" ht="15" customHeight="1" x14ac:dyDescent="0.25">
      <c r="A16" s="107" t="s">
        <v>2</v>
      </c>
      <c r="B16" s="109" t="s">
        <v>22</v>
      </c>
      <c r="C16" s="119" t="s">
        <v>3</v>
      </c>
      <c r="D16" s="109" t="s">
        <v>23</v>
      </c>
      <c r="E16" s="109" t="s">
        <v>18</v>
      </c>
      <c r="F16" s="140" t="s">
        <v>21</v>
      </c>
      <c r="G16" s="140"/>
      <c r="H16" s="140"/>
      <c r="I16" s="141" t="s">
        <v>20</v>
      </c>
      <c r="J16" s="142"/>
      <c r="K16" s="142"/>
      <c r="L16" s="142"/>
      <c r="M16" s="142"/>
      <c r="N16" s="143"/>
      <c r="O16" s="144" t="s">
        <v>19</v>
      </c>
      <c r="P16" s="144" t="s">
        <v>5</v>
      </c>
      <c r="Q16" s="107" t="s">
        <v>14</v>
      </c>
      <c r="R16" s="111" t="s">
        <v>6</v>
      </c>
      <c r="S16" s="133" t="s">
        <v>7</v>
      </c>
    </row>
    <row r="17" spans="1:19" s="2" customFormat="1" ht="56.25" customHeight="1" x14ac:dyDescent="0.25">
      <c r="A17" s="108"/>
      <c r="B17" s="110"/>
      <c r="C17" s="123"/>
      <c r="D17" s="110"/>
      <c r="E17" s="110"/>
      <c r="F17" s="42" t="s">
        <v>8</v>
      </c>
      <c r="G17" s="43" t="s">
        <v>9</v>
      </c>
      <c r="H17" s="44" t="s">
        <v>2</v>
      </c>
      <c r="I17" s="44" t="s">
        <v>70</v>
      </c>
      <c r="J17" s="44" t="s">
        <v>71</v>
      </c>
      <c r="K17" s="44" t="s">
        <v>72</v>
      </c>
      <c r="L17" s="44" t="s">
        <v>73</v>
      </c>
      <c r="M17" s="45" t="s">
        <v>9</v>
      </c>
      <c r="N17" s="44" t="s">
        <v>2</v>
      </c>
      <c r="O17" s="145"/>
      <c r="P17" s="145"/>
      <c r="Q17" s="108"/>
      <c r="R17" s="112"/>
      <c r="S17" s="134"/>
    </row>
    <row r="18" spans="1:19" s="78" customFormat="1" ht="33" customHeight="1" x14ac:dyDescent="0.25">
      <c r="A18" s="75">
        <f>RANK(R18,R$18:R$19,0)</f>
        <v>1</v>
      </c>
      <c r="B18" s="54" t="s">
        <v>49</v>
      </c>
      <c r="C18" s="92">
        <v>2</v>
      </c>
      <c r="D18" s="56" t="s">
        <v>88</v>
      </c>
      <c r="E18" s="64" t="s">
        <v>42</v>
      </c>
      <c r="F18" s="76">
        <v>189.5</v>
      </c>
      <c r="G18" s="77">
        <f t="shared" ref="G18:G19" si="0">F18/2.8</f>
        <v>67.678571428571431</v>
      </c>
      <c r="H18" s="75">
        <f>RANK(G18,G$18:G$19,0)</f>
        <v>2</v>
      </c>
      <c r="I18" s="76">
        <v>7</v>
      </c>
      <c r="J18" s="76">
        <v>6.9</v>
      </c>
      <c r="K18" s="76">
        <v>6.9</v>
      </c>
      <c r="L18" s="76">
        <v>6.9</v>
      </c>
      <c r="M18" s="77">
        <f t="shared" ref="M18:M19" si="1">(I18+J18+L18+K18)/0.4</f>
        <v>69.25</v>
      </c>
      <c r="N18" s="75">
        <f>RANK(M18,M$18:M$19,0)</f>
        <v>1</v>
      </c>
      <c r="O18" s="75"/>
      <c r="P18" s="75"/>
      <c r="Q18" s="76">
        <f t="shared" ref="Q18:Q19" si="2">(F18+I18)</f>
        <v>196.5</v>
      </c>
      <c r="R18" s="77">
        <f t="shared" ref="R18:R19" si="3">(G18+M18)/2</f>
        <v>68.464285714285722</v>
      </c>
      <c r="S18" s="88">
        <v>2</v>
      </c>
    </row>
    <row r="19" spans="1:19" s="78" customFormat="1" ht="33" customHeight="1" x14ac:dyDescent="0.25">
      <c r="A19" s="75">
        <f>RANK(R19,R$18:R$19,0)</f>
        <v>2</v>
      </c>
      <c r="B19" s="56" t="s">
        <v>56</v>
      </c>
      <c r="C19" s="92">
        <v>2</v>
      </c>
      <c r="D19" s="55" t="s">
        <v>87</v>
      </c>
      <c r="E19" s="64" t="s">
        <v>42</v>
      </c>
      <c r="F19" s="76">
        <v>190</v>
      </c>
      <c r="G19" s="77">
        <f t="shared" si="0"/>
        <v>67.857142857142861</v>
      </c>
      <c r="H19" s="75">
        <f>RANK(G19,G$18:G$19,0)</f>
        <v>1</v>
      </c>
      <c r="I19" s="76">
        <v>7</v>
      </c>
      <c r="J19" s="76">
        <v>6.9</v>
      </c>
      <c r="K19" s="76">
        <v>6.8</v>
      </c>
      <c r="L19" s="76">
        <v>6.9</v>
      </c>
      <c r="M19" s="77">
        <f t="shared" si="1"/>
        <v>69</v>
      </c>
      <c r="N19" s="75">
        <f>RANK(M19,M$18:M$19,0)</f>
        <v>2</v>
      </c>
      <c r="O19" s="75"/>
      <c r="P19" s="75"/>
      <c r="Q19" s="76">
        <f t="shared" si="2"/>
        <v>197</v>
      </c>
      <c r="R19" s="77">
        <f t="shared" si="3"/>
        <v>68.428571428571431</v>
      </c>
      <c r="S19" s="88">
        <v>2</v>
      </c>
    </row>
    <row r="20" spans="1:19" s="2" customFormat="1" ht="11.25" customHeight="1" x14ac:dyDescent="0.25"/>
    <row r="21" spans="1:19" s="13" customFormat="1" ht="20.25" customHeight="1" x14ac:dyDescent="0.25">
      <c r="B21" s="13" t="s">
        <v>11</v>
      </c>
      <c r="F21" s="128" t="s">
        <v>118</v>
      </c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</row>
    <row r="22" spans="1:19" s="13" customFormat="1" ht="20.25" customHeight="1" x14ac:dyDescent="0.25">
      <c r="B22" s="13" t="s">
        <v>12</v>
      </c>
      <c r="F22" s="128" t="s">
        <v>39</v>
      </c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</row>
  </sheetData>
  <sortState ref="A10:S12">
    <sortCondition ref="A10"/>
  </sortState>
  <mergeCells count="38">
    <mergeCell ref="R16:R17"/>
    <mergeCell ref="S16:S17"/>
    <mergeCell ref="F21:R21"/>
    <mergeCell ref="F22:R22"/>
    <mergeCell ref="A13:R13"/>
    <mergeCell ref="A14:B14"/>
    <mergeCell ref="C14:E14"/>
    <mergeCell ref="O15:S15"/>
    <mergeCell ref="A16:A17"/>
    <mergeCell ref="B16:B17"/>
    <mergeCell ref="C16:C17"/>
    <mergeCell ref="D16:D17"/>
    <mergeCell ref="E16:E17"/>
    <mergeCell ref="F16:H16"/>
    <mergeCell ref="I16:N16"/>
    <mergeCell ref="O16:O17"/>
    <mergeCell ref="P16:P17"/>
    <mergeCell ref="Q16:Q17"/>
    <mergeCell ref="O7:S7"/>
    <mergeCell ref="A8:A9"/>
    <mergeCell ref="B8:B9"/>
    <mergeCell ref="C8:C9"/>
    <mergeCell ref="D8:D9"/>
    <mergeCell ref="E8:E9"/>
    <mergeCell ref="F8:H8"/>
    <mergeCell ref="I8:N8"/>
    <mergeCell ref="O8:O9"/>
    <mergeCell ref="P8:P9"/>
    <mergeCell ref="Q8:Q9"/>
    <mergeCell ref="R8:R9"/>
    <mergeCell ref="S8:S9"/>
    <mergeCell ref="A6:B6"/>
    <mergeCell ref="C6:E6"/>
    <mergeCell ref="A1:R1"/>
    <mergeCell ref="A2:R2"/>
    <mergeCell ref="A3:R3"/>
    <mergeCell ref="A4:R4"/>
    <mergeCell ref="A5:R5"/>
  </mergeCells>
  <pageMargins left="0" right="0" top="0" bottom="0" header="0.31496062992125984" footer="0.31496062992125984"/>
  <pageSetup paperSize="9" scale="7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view="pageBreakPreview" zoomScale="82" zoomScaleNormal="100" zoomScaleSheetLayoutView="89" workbookViewId="0">
      <selection activeCell="C5" sqref="C5:E5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6.140625" style="1" customWidth="1"/>
    <col min="4" max="4" width="35.42578125" style="1" customWidth="1"/>
    <col min="5" max="5" width="27.28515625" style="1" customWidth="1"/>
    <col min="6" max="6" width="7.140625" style="1" customWidth="1"/>
    <col min="7" max="7" width="9.28515625" style="1" customWidth="1"/>
    <col min="8" max="8" width="3.42578125" style="1" customWidth="1"/>
    <col min="9" max="9" width="7.7109375" style="1" customWidth="1"/>
    <col min="10" max="10" width="9.7109375" style="1" customWidth="1"/>
    <col min="11" max="11" width="3.28515625" style="1" customWidth="1"/>
    <col min="12" max="12" width="7.28515625" style="1" customWidth="1"/>
    <col min="13" max="13" width="9.42578125" style="1" customWidth="1"/>
    <col min="14" max="14" width="3.2851562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6384" width="9.140625" style="1"/>
  </cols>
  <sheetData>
    <row r="1" spans="1:18" ht="45" customHeight="1" x14ac:dyDescent="0.25">
      <c r="A1" s="113" t="s">
        <v>116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s="52" customFormat="1" ht="24" customHeight="1" x14ac:dyDescent="0.3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s="52" customFormat="1" ht="24" customHeight="1" x14ac:dyDescent="0.3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s="52" customFormat="1" ht="24" customHeight="1" x14ac:dyDescent="0.3">
      <c r="A4" s="116" t="s">
        <v>82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18" s="49" customFormat="1" ht="51" customHeight="1" x14ac:dyDescent="0.25">
      <c r="A5" s="104" t="s">
        <v>33</v>
      </c>
      <c r="B5" s="104"/>
      <c r="C5" s="105" t="s">
        <v>179</v>
      </c>
      <c r="D5" s="105"/>
      <c r="E5" s="105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14" customFormat="1" ht="15.75" customHeight="1" x14ac:dyDescent="0.25">
      <c r="A6" s="117" t="s">
        <v>17</v>
      </c>
      <c r="B6" s="117"/>
      <c r="C6" s="117"/>
      <c r="D6" s="117"/>
      <c r="E6" s="46"/>
      <c r="F6" s="47"/>
      <c r="G6" s="2"/>
      <c r="H6" s="2"/>
      <c r="I6" s="2"/>
      <c r="J6" s="2"/>
      <c r="K6" s="2"/>
      <c r="L6" s="2"/>
      <c r="M6" s="2"/>
      <c r="N6" s="106" t="s">
        <v>162</v>
      </c>
      <c r="O6" s="106"/>
      <c r="P6" s="106"/>
      <c r="Q6" s="106"/>
      <c r="R6" s="106"/>
    </row>
    <row r="7" spans="1:18" s="10" customFormat="1" ht="15" customHeight="1" x14ac:dyDescent="0.3">
      <c r="A7" s="119" t="s">
        <v>2</v>
      </c>
      <c r="B7" s="121" t="s">
        <v>25</v>
      </c>
      <c r="C7" s="119" t="s">
        <v>3</v>
      </c>
      <c r="D7" s="121" t="s">
        <v>26</v>
      </c>
      <c r="E7" s="121" t="s">
        <v>18</v>
      </c>
      <c r="F7" s="124" t="s">
        <v>15</v>
      </c>
      <c r="G7" s="124"/>
      <c r="H7" s="124"/>
      <c r="I7" s="125" t="s">
        <v>4</v>
      </c>
      <c r="J7" s="126"/>
      <c r="K7" s="127"/>
      <c r="L7" s="125" t="s">
        <v>13</v>
      </c>
      <c r="M7" s="126"/>
      <c r="N7" s="127"/>
      <c r="O7" s="129" t="s">
        <v>19</v>
      </c>
      <c r="P7" s="129" t="s">
        <v>5</v>
      </c>
      <c r="Q7" s="119" t="s">
        <v>14</v>
      </c>
      <c r="R7" s="131" t="s">
        <v>6</v>
      </c>
    </row>
    <row r="8" spans="1:18" s="10" customFormat="1" ht="41.25" customHeight="1" x14ac:dyDescent="0.3">
      <c r="A8" s="120"/>
      <c r="B8" s="122"/>
      <c r="C8" s="123"/>
      <c r="D8" s="122"/>
      <c r="E8" s="122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30"/>
      <c r="P8" s="130"/>
      <c r="Q8" s="120"/>
      <c r="R8" s="132"/>
    </row>
    <row r="9" spans="1:18" s="10" customFormat="1" ht="30" customHeight="1" x14ac:dyDescent="0.3">
      <c r="A9" s="19">
        <v>1</v>
      </c>
      <c r="B9" s="54" t="s">
        <v>46</v>
      </c>
      <c r="C9" s="92">
        <v>2</v>
      </c>
      <c r="D9" s="55" t="s">
        <v>92</v>
      </c>
      <c r="E9" s="64" t="s">
        <v>42</v>
      </c>
      <c r="F9" s="20">
        <v>200</v>
      </c>
      <c r="G9" s="21">
        <f>F9/3.1-0.5</f>
        <v>64.016129032258064</v>
      </c>
      <c r="H9" s="19">
        <f>RANK(G9,G$9:G$9,0)</f>
        <v>1</v>
      </c>
      <c r="I9" s="19">
        <v>198</v>
      </c>
      <c r="J9" s="21">
        <f>I9/3.1-0.5</f>
        <v>63.37096774193548</v>
      </c>
      <c r="K9" s="19">
        <f>RANK(J9,J$9:J$9,0)</f>
        <v>1</v>
      </c>
      <c r="L9" s="20">
        <v>201</v>
      </c>
      <c r="M9" s="21">
        <f>L9/3.1-0.5</f>
        <v>64.338709677419359</v>
      </c>
      <c r="N9" s="19">
        <f>RANK(M9,M$9:M$9,0)</f>
        <v>1</v>
      </c>
      <c r="O9" s="19"/>
      <c r="P9" s="19">
        <v>1</v>
      </c>
      <c r="Q9" s="20">
        <f>F9+L9+I9</f>
        <v>599</v>
      </c>
      <c r="R9" s="21">
        <f>(G9+J9+M9)/3</f>
        <v>63.908602150537632</v>
      </c>
    </row>
    <row r="10" spans="1:18" s="12" customFormat="1" ht="15.75" x14ac:dyDescent="0.25"/>
    <row r="11" spans="1:18" s="13" customFormat="1" ht="32.25" customHeight="1" x14ac:dyDescent="0.25">
      <c r="B11" s="13" t="s">
        <v>11</v>
      </c>
      <c r="J11" s="128" t="s">
        <v>118</v>
      </c>
      <c r="K11" s="128"/>
      <c r="L11" s="128"/>
      <c r="M11" s="128"/>
      <c r="N11" s="128"/>
      <c r="O11" s="128"/>
      <c r="P11" s="128"/>
      <c r="Q11" s="128"/>
      <c r="R11" s="128"/>
    </row>
    <row r="12" spans="1:18" s="13" customFormat="1" ht="32.25" customHeight="1" x14ac:dyDescent="0.25">
      <c r="B12" s="13" t="s">
        <v>12</v>
      </c>
      <c r="J12" s="128" t="s">
        <v>34</v>
      </c>
      <c r="K12" s="128"/>
      <c r="L12" s="128"/>
      <c r="M12" s="128"/>
      <c r="N12" s="128"/>
      <c r="O12" s="128"/>
      <c r="P12" s="128"/>
      <c r="Q12" s="128"/>
      <c r="R12" s="128"/>
    </row>
  </sheetData>
  <sortState ref="A9:R11">
    <sortCondition ref="A9"/>
  </sortState>
  <mergeCells count="22">
    <mergeCell ref="A1:R1"/>
    <mergeCell ref="A2:R2"/>
    <mergeCell ref="A3:R3"/>
    <mergeCell ref="A4:R4"/>
    <mergeCell ref="A5:B5"/>
    <mergeCell ref="C5:E5"/>
    <mergeCell ref="A6:D6"/>
    <mergeCell ref="N6:R6"/>
    <mergeCell ref="A7:A8"/>
    <mergeCell ref="B7:B8"/>
    <mergeCell ref="C7:C8"/>
    <mergeCell ref="D7:D8"/>
    <mergeCell ref="E7:E8"/>
    <mergeCell ref="F7:H7"/>
    <mergeCell ref="I7:K7"/>
    <mergeCell ref="L7:N7"/>
    <mergeCell ref="J11:R11"/>
    <mergeCell ref="J12:R12"/>
    <mergeCell ref="O7:O8"/>
    <mergeCell ref="P7:P8"/>
    <mergeCell ref="Q7:Q8"/>
    <mergeCell ref="R7:R8"/>
  </mergeCells>
  <pageMargins left="0" right="0" top="0" bottom="0" header="0.31496062992125984" footer="0.31496062992125984"/>
  <pageSetup paperSize="9" scale="80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Тест посадка</vt:lpstr>
      <vt:lpstr>Ман.езд.1-1</vt:lpstr>
      <vt:lpstr>Ман.езд.</vt:lpstr>
      <vt:lpstr>ОСФ</vt:lpstr>
      <vt:lpstr>ППЮр</vt:lpstr>
      <vt:lpstr>ППЮ</vt:lpstr>
      <vt:lpstr>ППДА</vt:lpstr>
      <vt:lpstr>ППД150</vt:lpstr>
      <vt:lpstr>экви</vt:lpstr>
      <vt:lpstr>КП</vt:lpstr>
      <vt:lpstr>КПЮ</vt:lpstr>
      <vt:lpstr>шаг-рысь</vt:lpstr>
      <vt:lpstr>АБСпони</vt:lpstr>
      <vt:lpstr>АБСпони!Область_печати</vt:lpstr>
      <vt:lpstr>КПЮ!Область_печати</vt:lpstr>
      <vt:lpstr>Ман.езд.!Область_печати</vt:lpstr>
      <vt:lpstr>'Ман.езд.1-1'!Область_печати</vt:lpstr>
      <vt:lpstr>ОСФ!Область_печати</vt:lpstr>
      <vt:lpstr>ППЮ!Область_печати</vt:lpstr>
      <vt:lpstr>ППЮр!Область_печати</vt:lpstr>
      <vt:lpstr>'шаг-рысь'!Область_печати</vt:lpstr>
      <vt:lpstr>экви!Область_печати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2023-01-22T11:03:34Z</dcterms:modified>
</cp:coreProperties>
</file>